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uldborgsund Vand AS (V07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<sst xmlns="http://schemas.openxmlformats.org/spreadsheetml/2006/main" count="622" uniqueCount="255">
  <si>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</si>
  <si>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</si>
  <si>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</si>
  <si>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</si>
  <si>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</si>
  <si>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</si>
  <si>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</si>
  <si>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</si>
  <si>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</si>
  <si>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</si>
  <si>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</si>
  <si>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</si>
  <si>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</si>
  <si>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</si>
  <si>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</si>
  <si>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</si>
  <si>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</si>
  <si>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</si>
  <si>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</si>
  <si>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</si>
  <si>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</si>
  <si>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</si>
  <si>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</si>
  <si>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</si>
  <si>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</si>
  <si>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</si>
  <si>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</si>
  <si>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</si>
  <si>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</si>
  <si>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</si>
  <si>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</si>
  <si>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</si>
  <si>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</si>
  <si>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</si>
  <si>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</si>
  <si>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</si>
  <si>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</si>
  <si>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</si>
  <si>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</si>
  <si>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</si>
  <si>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</si>
  <si>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</si>
  <si>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</si>
  <si>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</si>
  <si>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</si>
  <si>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</si>
  <si>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</si>
  <si>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</si>
  <si>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</si>
  <si>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</si>
  <si>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</si>
  <si>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</si>
  <si>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</si>
  <si>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</si>
  <si>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</si>
  <si>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</si>
  <si>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</si>
  <si>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</si>
  <si>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</si>
  <si>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</si>
  <si>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</si>
  <si>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</si>
  <si>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</si>
  <si>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</si>
  <si>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</si>
  <si>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</si>
  <si>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</si>
  <si>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</si>
  <si>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</si>
  <si>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</si>
  <si>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</si>
  <si>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</si>
  <si>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</si>
  <si>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</si>
  <si>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</si>
  <si>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</si>
  <si>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</si>
  <si>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</si>
  <si>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</si>
  <si>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</si>
  <si>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</si>
  <si>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</si>
  <si>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</si>
  <si>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</si>
  <si>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</si>
  <si>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</si>
  <si>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</si>
  <si>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</si>
  <si>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</si>
  <si>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</si>
  <si>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</si>
  <si>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</si>
  <si>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</si>
  <si>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</si>
  <si>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</si>
  <si>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</si>
  <si>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</si>
  <si>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</si>
  <si>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</si>
  <si>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</si>
  <si>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</si>
  <si>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</si>
  <si>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</si>
  <si>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</si>
  <si>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</si>
  <si>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</si>
  <si>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</si>
  <si>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</si>
  <si>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</si>
  <si>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</si>
  <si>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</si>
  <si>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</si>
  <si>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</si>
  <si>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</si>
  <si>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</si>
  <si>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</si>
  <si>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</si>
  <si>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</si>
  <si>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</si>
  <si>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</si>
  <si>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</si>
  <si>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</si>
  <si>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</si>
  <si>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</si>
  <si>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</si>
  <si>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</si>
  <si>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</si>
  <si>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</si>
  <si>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</si>
  <si>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</si>
  <si>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</si>
  <si>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</si>
  <si>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</si>
  <si>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</si>
  <si>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</si>
  <si>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</si>
  <si>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</si>
  <si>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</si>
  <si>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</si>
  <si>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</si>
  <si>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</si>
  <si>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</si>
  <si>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</si>
  <si>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</si>
  <si>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</si>
  <si>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</si>
  <si>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</si>
  <si>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</si>
  <si>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</si>
  <si>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</si>
  <si>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</si>
  <si>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</si>
  <si>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</si>
  <si>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</si>
  <si>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</si>
  <si>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</si>
  <si>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</si>
  <si>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</si>
  <si>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</si>
  <si>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</si>
  <si>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</si>
  <si>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</si>
  <si>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</si>
  <si>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</si>
  <si>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</si>
  <si>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</si>
  <si>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</si>
  <si>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</si>
  <si>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</si>
  <si>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</si>
  <si>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</si>
  <si>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</si>
  <si>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</si>
  <si>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</si>
  <si>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</si>
  <si>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</si>
  <si>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</si>
  <si>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</si>
  <si>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</si>
  <si>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</si>
  <si>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</si>
  <si>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</si>
  <si>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</si>
  <si>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</si>
  <si>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</si>
  <si>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</si>
  <si>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</si>
  <si>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</si>
  <si>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</si>
  <si>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</si>
  <si>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</si>
  <si>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</si>
  <si>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</si>
  <si>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</si>
  <si>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</si>
  <si>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</si>
  <si>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</si>
  <si>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</si>
  <si>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</si>
  <si>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</si>
  <si>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</si>
  <si>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</si>
  <si>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</si>
  <si>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</si>
  <si>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</si>
  <si>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</si>
  <si>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</si>
  <si>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</si>
  <si>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</si>
  <si>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</si>
  <si>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</si>
  <si>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</si>
  <si>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</si>
  <si>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</si>
  <si>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</si>
  <si>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</si>
  <si>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</si>
  <si>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</si>
  <si>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</si>
  <si>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</si>
  <si>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</si>
  <si>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</si>
  <si>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</si>
  <si>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</si>
  <si>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</si>
  <si>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</si>
  <si>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</si>
  <si>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Nye kunder</t>
  </si>
  <si>
    <t>Ingen tilknyttet virksomhed</t>
  </si>
  <si>
    <t>Afgift for ledningsført vand</t>
  </si>
  <si>
    <t>Afgift til Forsyningssekretariatet</t>
  </si>
  <si>
    <t>Ejendomsskat</t>
  </si>
  <si>
    <t>Selskabsskat</t>
  </si>
  <si>
    <t>Undersøgelsesudgifter i forbindelse med fusion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</si>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</sst>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HuiiY4/7192QsFyKRqAOG2YqSuQ7SSxDQaL1/CPvUdafb395vxci6114y66rLDirMQ6dvyDQzxH+Z2CC2MNMw==" saltValue="wfkBUHcnRZjp1B6DeJBMn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3" t="s">
        <v>229</v>
      </c>
      <c r="C10" s="9">
        <v>8163062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230</v>
      </c>
      <c r="C11" s="9">
        <v>63289</v>
      </c>
      <c r="D11" s="14" t="s">
        <v>3</v>
      </c>
      <c r="E11" s="1"/>
      <c r="F11" s="1"/>
    </row>
    <row r="12" spans="1:6" x14ac:dyDescent="0.25">
      <c r="A12" s="1"/>
      <c r="B12" s="63" t="s">
        <v>231</v>
      </c>
      <c r="C12" s="9">
        <v>1406</v>
      </c>
      <c r="D12" s="14" t="s">
        <v>3</v>
      </c>
      <c r="E12" s="1"/>
      <c r="F12" s="1"/>
    </row>
    <row r="13" spans="1:6" x14ac:dyDescent="0.25">
      <c r="A13" s="1"/>
      <c r="B13" s="63" t="s">
        <v>232</v>
      </c>
      <c r="C13" s="9">
        <v>12370</v>
      </c>
      <c r="D13" s="14" t="s">
        <v>3</v>
      </c>
      <c r="E13" s="1"/>
      <c r="F13" s="1"/>
    </row>
    <row r="14" spans="1:6" x14ac:dyDescent="0.25">
      <c r="A14" s="1"/>
      <c r="B14" s="63" t="s">
        <v>233</v>
      </c>
      <c r="C14" s="9">
        <v>29822</v>
      </c>
      <c r="D14" s="14" t="s">
        <v>3</v>
      </c>
      <c r="E14" s="1"/>
      <c r="F14" s="1"/>
    </row>
    <row r="15" spans="1:6" x14ac:dyDescent="0.25">
      <c r="A15" s="1"/>
      <c r="B15" s="55" t="s">
        <v>205</v>
      </c>
      <c r="C15" s="12">
        <f>SUM(C10:C14)</f>
        <v>8269949</v>
      </c>
      <c r="D15" s="13" t="s">
        <v>3</v>
      </c>
      <c r="E15" s="1"/>
      <c r="F15" s="1"/>
    </row>
    <row r="16" spans="1:6" x14ac:dyDescent="0.25">
      <c r="A16" s="1"/>
      <c r="B16" s="55" t="s">
        <v>206</v>
      </c>
      <c r="C16" s="12">
        <f>C15*(1+'Fane 12. Nøgletal'!C14)^2</f>
        <v>8324620.7231446113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KmI72engq3EWfkXUfAFwNqhsec8F4XLRYqfseDvI3kcOjPIIMo3pq4c5YqueN4aCVOXYJnQBjHhqY9PSTYf6jg==" saltValue="dm5WloFTGgt4Yqk8WLPbN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235</v>
      </c>
      <c r="C8" s="116"/>
      <c r="D8" s="116"/>
      <c r="E8" s="116"/>
      <c r="F8" s="117"/>
      <c r="G8" s="1"/>
    </row>
    <row r="9" spans="1:7" x14ac:dyDescent="0.25">
      <c r="A9" s="1"/>
      <c r="B9" s="112" t="s">
        <v>236</v>
      </c>
      <c r="C9" s="113"/>
      <c r="D9" s="114"/>
      <c r="E9" s="9">
        <v>-1058737.2972277068</v>
      </c>
      <c r="F9" s="14" t="s">
        <v>3</v>
      </c>
      <c r="G9" s="1"/>
    </row>
    <row r="10" spans="1:7" x14ac:dyDescent="0.25">
      <c r="A10" s="1"/>
      <c r="B10" s="112" t="s">
        <v>237</v>
      </c>
      <c r="C10" s="113"/>
      <c r="D10" s="114"/>
      <c r="E10" s="9">
        <v>-161160.05470485985</v>
      </c>
      <c r="F10" s="14" t="s">
        <v>3</v>
      </c>
      <c r="G10" s="1"/>
    </row>
    <row r="11" spans="1:7" x14ac:dyDescent="0.25">
      <c r="A11" s="1"/>
      <c r="B11" s="112" t="s">
        <v>238</v>
      </c>
      <c r="C11" s="113"/>
      <c r="D11" s="114"/>
      <c r="E11" s="9">
        <v>-221097.1207100302</v>
      </c>
      <c r="F11" s="14" t="s">
        <v>3</v>
      </c>
      <c r="G11" s="1"/>
    </row>
    <row r="12" spans="1:7" x14ac:dyDescent="0.25">
      <c r="A12" s="1"/>
      <c r="B12" s="112" t="s">
        <v>239</v>
      </c>
      <c r="C12" s="113"/>
      <c r="D12" s="114"/>
      <c r="E12" s="9">
        <f>IF(OR(AND(E10&gt;0,E11&lt;0),AND(E11&lt;0,E34&gt;0)),E17+E18,E11)</f>
        <v>-221097.1207100302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240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241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242</v>
      </c>
      <c r="C17" s="113"/>
      <c r="D17" s="114"/>
      <c r="E17" s="9">
        <v>-191128.52735242993</v>
      </c>
      <c r="F17" s="14" t="s">
        <v>3</v>
      </c>
      <c r="G17" s="1"/>
    </row>
    <row r="18" spans="1:7" x14ac:dyDescent="0.25">
      <c r="A18" s="1"/>
      <c r="B18" s="112" t="s">
        <v>243</v>
      </c>
      <c r="C18" s="113"/>
      <c r="D18" s="114"/>
      <c r="E18" s="9">
        <v>-191128.52735242993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244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207</v>
      </c>
      <c r="C22" s="58"/>
      <c r="D22" s="58"/>
      <c r="E22" s="58"/>
      <c r="F22" s="59"/>
      <c r="G22" s="1"/>
    </row>
    <row r="23" spans="1:7" x14ac:dyDescent="0.25">
      <c r="A23" s="1"/>
      <c r="B23" s="60" t="s">
        <v>208</v>
      </c>
      <c r="C23" s="61"/>
      <c r="D23" s="62"/>
      <c r="E23" s="9">
        <v>25264462.689274754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25645066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252</v>
      </c>
      <c r="C26" s="65"/>
      <c r="D26" s="66"/>
      <c r="E26" s="45">
        <f>E23-(E24-E25)</f>
        <v>-380603.31072524562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245</v>
      </c>
      <c r="C29" s="116"/>
      <c r="D29" s="116"/>
      <c r="E29" s="116"/>
      <c r="F29" s="117"/>
      <c r="G29" s="1"/>
    </row>
    <row r="30" spans="1:7" x14ac:dyDescent="0.25">
      <c r="A30" s="1"/>
      <c r="B30" s="137" t="s">
        <v>246</v>
      </c>
      <c r="C30" s="138"/>
      <c r="D30" s="139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-191128.52735242993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247</v>
      </c>
      <c r="C33" s="116"/>
      <c r="D33" s="116"/>
      <c r="E33" s="116"/>
      <c r="F33" s="117"/>
      <c r="G33" s="1"/>
    </row>
    <row r="34" spans="1:7" x14ac:dyDescent="0.25">
      <c r="A34" s="1"/>
      <c r="B34" s="134" t="s">
        <v>253</v>
      </c>
      <c r="C34" s="135"/>
      <c r="D34" s="136"/>
      <c r="E34" s="9">
        <v>0</v>
      </c>
      <c r="F34" s="14"/>
      <c r="G34" s="1"/>
    </row>
    <row r="35" spans="1:7" x14ac:dyDescent="0.25">
      <c r="A35" s="1"/>
      <c r="B35" s="134" t="s">
        <v>161</v>
      </c>
      <c r="C35" s="135"/>
      <c r="D35" s="136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-380603.31072524562</v>
      </c>
      <c r="F35" s="14" t="s">
        <v>3</v>
      </c>
      <c r="G35" s="1"/>
    </row>
    <row r="36" spans="1:7" x14ac:dyDescent="0.25">
      <c r="A36" s="1"/>
      <c r="B36" s="134" t="s">
        <v>110</v>
      </c>
      <c r="C36" s="135"/>
      <c r="D36" s="136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-95150.827681311406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91" t="s">
        <v>251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F0clciIHH9n1J8fdEp2qWlKG+JY7yAdof4a3ryAxjSR64arYkeD9d6BzQjYlybmWmnllenRup5yBeCWIazzxw==" saltValue="ErLso7snNTi+XXNomPSjSQ==" spinCount="100000" sheet="1" objects="1" scenarios="1"/>
  <mergeCells count="21">
    <mergeCell ref="B3:F4"/>
    <mergeCell ref="B17:D17"/>
    <mergeCell ref="B9:D9"/>
    <mergeCell ref="B29:F29"/>
    <mergeCell ref="B30:D30"/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254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6zLUROgBNt0q9+MFnDncX/balH7MBD+dFMBwYhXpg0u7tyZb6zFmo5nDXKEcKwxnP5LCBanwmubwGO34BFTKw==" saltValue="1HAy2l59apA63+dSWx7pv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136740</v>
      </c>
      <c r="D11" s="14" t="s">
        <v>3</v>
      </c>
      <c r="E11" s="9">
        <v>71075</v>
      </c>
      <c r="F11" s="14" t="s">
        <v>3</v>
      </c>
      <c r="G11" s="1"/>
    </row>
    <row r="12" spans="1:7" x14ac:dyDescent="0.25">
      <c r="A12" s="1"/>
      <c r="B12" s="55" t="s">
        <v>136</v>
      </c>
      <c r="C12" s="12">
        <f>SUM(C10:C11)</f>
        <v>136740</v>
      </c>
      <c r="D12" s="13" t="s">
        <v>3</v>
      </c>
      <c r="E12" s="12">
        <f>SUM(E10:E11)</f>
        <v>71075</v>
      </c>
      <c r="F12" s="13" t="s">
        <v>3</v>
      </c>
      <c r="G12" s="1"/>
    </row>
    <row r="13" spans="1:7" x14ac:dyDescent="0.25">
      <c r="A13" s="1"/>
      <c r="B13" s="55" t="s">
        <v>210</v>
      </c>
      <c r="C13" s="12">
        <f>C12*(1+'Fane 12. Nøgletal'!C14)</f>
        <v>137191.242</v>
      </c>
      <c r="D13" s="13" t="s">
        <v>3</v>
      </c>
      <c r="E13" s="12">
        <f>E12*(1+'Fane 12. Nøgletal'!C14)</f>
        <v>71309.547500000001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er/fJfRyvuB8PRfPtGNjnFeUDAP1JU1oYF6zmd/oKZT7EL+fw4MpotXmC2RghXmx2cmJajtUH8X65xsfaA42w==" saltValue="NKT+TG9AqHhU5nvm9s4+j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248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248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248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248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3yv1Ut2I5hkhzhFtp3g0UFeLZk0Z3QrHLoRdB0eD+TONc/RjbhWVYWmtEGbaNUi3BCXLTFuabw8DAWznrh6gw==" saltValue="a+pNu1vgDAPuTQQNMd/DF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jeeQ0kr/Jlat9VlJ0FnwTUmE+Vhcq2KsBwxIv6I7JYCcdp0KhdXamMrqg1Ws/46wUeyylOE1fSpQA17abZ4qyQ==" saltValue="jI2EnZdXVSFKXoH5hZnze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4NtEabBmrakifGdnW4tFvtOOhrrFkmOtiQoWsNNVkkVVNtnWsuhG3P70wk9D01yhNGYURulBqVS1k9fU4/IGQ==" saltValue="12Dv/Bqn8OxNJ7Xd6oUGN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1dxHX4FjkE8o7F9cxnAF9KqhJeNx0wzOTXsOsFsh6h1dGDNxmdNIR5EmtDBqeIx9Rnx5DtNUb3vAPEfxNovJ+Q==" saltValue="43EchV+swna/uETPRtIDd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17725028.458538137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81699.60511947998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137191.242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71309.547500000001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216933.39979951529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-219616.49599580423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-146274.47062257372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-348923.40323897341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17435648.277980298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omk.'!C16</f>
        <v>8324620.7231446113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-191128.52735242993</v>
      </c>
      <c r="D30" s="11" t="s">
        <v>3</v>
      </c>
      <c r="E30" s="1"/>
    </row>
    <row r="31" spans="1:5" x14ac:dyDescent="0.25">
      <c r="A31" s="1"/>
      <c r="B31" s="36" t="s">
        <v>225</v>
      </c>
      <c r="C31" s="56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25569140.473772481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7bTezmgstnH+BVv0YmYYUYRnlXaKikCLa1HNoZO2V3Y4ZLOxYcrQeQaKCePJtryS+juH06P0a9xsyaNkG8+LzA==" saltValue="qfqgdCceHQY9G5sdtEzUe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17435648.277980298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57537.639317334979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-211663.59610220432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-143822.03284811566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-183713.42812295142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16953986.860224359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omk.'!C16*(1+'Fane 12. Nøgletal'!C14)</f>
        <v>8352091.9715309888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-95150.827681311406</v>
      </c>
      <c r="D24" s="11" t="s">
        <v>3</v>
      </c>
      <c r="E24" s="1"/>
    </row>
    <row r="25" spans="1:5" x14ac:dyDescent="0.25">
      <c r="A25" s="1"/>
      <c r="B25" s="36" t="s">
        <v>225</v>
      </c>
      <c r="C25" s="56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25210928.004074037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3oYs1owK2WaKCoZtg0hws+dmI7njKiP0prST8zNIlcWEYHIIxa4lAKj7Q5fDZInDEvkQqoz8dts5rkxw5AVGWw==" saltValue="82kfjpBNktNncg9JDDOo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16953986.860224359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55948.15663874038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-205816.3694226743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-141410.71264538416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-181591.75113570798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16481116.183659334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omk.'!C16*(1+'Fane 12. Nøgletal'!C14)^2</f>
        <v>8379653.8750370424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-95150.827681311406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6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187</v>
      </c>
      <c r="C26" s="12">
        <f>SUM(C15,C17,C21,C23,C25)</f>
        <v>24765619.231015064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goCjHYPy/BPYEtuVSYQGPBEI7U4WW0fbApFXqAKsy4tX+//9IPkduVDZSxPGlcXk1B1Xz8E//8ygG9nmAattg==" saltValue="FEcmjtiCh4vkIdsFzh4VA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189</v>
      </c>
      <c r="C8" s="7">
        <f>'Fane 2.3. Økonomisk ramme 2024'!C15</f>
        <v>16481116.183659334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54387.683406075797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-200075.85973256774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-139039.82063717165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-179494.57705652187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16016893.609639147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omk.'!C16*(1+'Fane 12. Nøgletal'!C14)^3</f>
        <v>8407306.7328246646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-95150.827681311406</v>
      </c>
      <c r="D23" s="11" t="s">
        <v>3</v>
      </c>
      <c r="E23" s="1"/>
    </row>
    <row r="24" spans="1:5" x14ac:dyDescent="0.25">
      <c r="A24" s="1"/>
      <c r="B24" s="36" t="s">
        <v>225</v>
      </c>
      <c r="C24" s="56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190</v>
      </c>
      <c r="C26" s="12">
        <f>SUM(C15,C17,C21,C23,C25)</f>
        <v>24329049.514782503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5XzgiBUluxrNY5Dbe4kt9iZ5gRITmji3AjC61S+oIWg59CdHwA/fpEtMjwcRStVdq8ax8QfhiaMmGzXPc43srw==" saltValue="4+4AkIfET8eitpJizQxzE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224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18139924.557838205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84042.966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222332.40379082609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-223196.06022142762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-144685.44084677316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-353389.96802269225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17725028.458538137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9275089.6207352001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-191128.52735242993</v>
      </c>
      <c r="F28" s="11" t="s">
        <v>3</v>
      </c>
      <c r="G28" s="1"/>
    </row>
    <row r="29" spans="1:7" x14ac:dyDescent="0.25">
      <c r="A29" s="1"/>
      <c r="B29" s="55" t="s">
        <v>249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250</v>
      </c>
      <c r="C30" s="106"/>
      <c r="D30" s="107"/>
      <c r="E30" s="10">
        <v>1638.1880000000001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26810627.739920907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7Pma8ebmGOOP3x5XIbwNXc7mtsbTBKMpVaKolQ5Qu+/DQf673PHCSPvB5BAktEV8WG0kmDMygVMUY6EG8w9HTA==" saltValue="+xjmcdSbIA/SaLfKMlJj0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7399236.2792917136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147984.72558583427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7343342.4484379441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146866.84896875889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7318096.0371002136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146361.92074200427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7292936.4229246629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145858.72845849325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7234272.0423386572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144685.44084677316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7176079.5580300856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137643.97309860002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146274.47062257372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7191101.6424057828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143822.03284811566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7070535.6322692074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141410.71264538416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6951991.031858582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139039.82063717165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kehgb7oiWMzizA0vkH37rf7Dpt5cz0UYT7LWMM84MFLk1s24usenTgJwrRpTE/0NKoa7rvr8SZ/fWHcZeV+yKw==" saltValue="Pfoy+1Az+i84skZ+ZFR2B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12328187.475950727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112186.50603115163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12371144.182237552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112577.41205836173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12465736.548595218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97124.419959174003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57803.501322670956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109799.78088793045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12722298.30223305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110683.99522942753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12765476.001549067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85068.290185199992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353389.96802269237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12649619.606460854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81969.213816374264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71544.869006749999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348923.40323897341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12413069.467766987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183713.42812295142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12269712.914574863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181591.75113570798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12128011.963278504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179494.57705652187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CDBF8Isf+OPmPzk9wrwU/5tmwRei1duAex2FSvMJP7m2e9z6dIyEjK2HvPrQkhtkTq5LZcQw/LhgtXPM1nAmLw==" saltValue="wrCM6H5HhZHyvuyU4yY5Rg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0.02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1.2099773997880333E-2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XLZjTJPPqxAVuEqZPGZItLzu2coQJdwNq9fsB6e/dgXnE482249zoVo7IDFLOiHSW/YLc42PXxa3ZP39MssIg==" saltValue="V6mcEOLj2MABRRwV8n06g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2021-09-01T12:46:59Z</dcterms:modified>
</cp:coreProperties>
</file>