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Dragør AS (V088)\ØR2024\"/>
    </mc:Choice>
  </mc:AlternateContent>
  <xr:revisionPtr revIDLastSave="0" documentId="13_ncr:1_{8EDBAB3F-0A1F-48A6-AD52-B2E6F05E0AB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33" i="16" l="1"/>
  <c r="E27" i="16"/>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<sst xmlns="http://schemas.openxmlformats.org/spreadsheetml/2006/main" count="349" uniqueCount="154">
  <si>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</si>
  <si>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</si>
  <si>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</si>
  <si>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</si>
  <si>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</si>
  <si>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</si>
  <si>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</si>
  <si>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</si>
  <si>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</si>
  <si>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</si>
  <si>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</si>
  <si>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</si>
  <si>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</si>
  <si>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</si>
  <si>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</si>
  <si>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</si>
  <si>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</si>
  <si>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</si>
  <si>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</si>
  <si>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</si>
  <si>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</si>
  <si>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</si>
  <si>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</si>
  <si>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</si>
  <si>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</si>
  <si>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</si>
  <si>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</si>
  <si>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</si>
  <si>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</si>
  <si>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</si>
  <si>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</si>
  <si>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</si>
  <si>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</si>
  <si>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</si>
  <si>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</si>
  <si>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</si>
  <si>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</si>
  <si>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</si>
  <si>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</si>
  <si>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</si>
  <si>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</si>
  <si>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</si>
  <si>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</si>
  <si>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</si>
  <si>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</si>
  <si>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</si>
  <si>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</si>
  <si>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</si>
  <si>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</si>
  <si>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</si>
  <si>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</si>
  <si>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</si>
  <si>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</si>
  <si>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</si>
  <si>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</si>
  <si>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</si>
  <si>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</si>
  <si>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</si>
  <si>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</si>
  <si>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</si>
  <si>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</si>
  <si>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</si>
  <si>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</si>
  <si>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</si>
  <si>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</si>
  <si>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</si>
  <si>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</si>
  <si>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</si>
  <si>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</si>
  <si>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</si>
  <si>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</si>
  <si>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</si>
  <si>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</si>
  <si>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</si>
  <si>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</si>
  <si>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</si>
  <si>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</si>
  <si>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</si>
  <si>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</si>
  <si>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</si>
  <si>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</si>
  <si>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</si>
  <si>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</si>
  <si>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</si>
  <si>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</si>
  <si>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</si>
  <si>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</si>
  <si>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</si>
  <si>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</si>
  <si>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</si>
  <si>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</si>
  <si>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</si>
  <si>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</si>
  <si>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</si>
  <si>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</si>
  <si>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</si>
  <si>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</si>
  <si>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</si>
  <si>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</si>
  <si>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</si>
  <si>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</si>
  <si>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</si>
  <si>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</si>
  <si>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</si>
  <si>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</si>
  <si>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</si>
  <si>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</si>
  <si>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</si>
  <si>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</si>
  <si>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</si>
  <si>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</si>
  <si>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</si>
  <si>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</si>
  <si>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</si>
  <si>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</si>
  <si>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</si>
  <si>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</si>
  <si>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</si>
  <si>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</si>
  <si>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</si>
  <si>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</si>
  <si>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</si>
  <si>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</si>
  <si>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</si>
  <si>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</si>
  <si>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</si>
  <si>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</si>
  <si>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</si>
  <si>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</si>
  <si>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</si>
  <si>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</si>
  <si>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</si>
  <si>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</si>
  <si>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</si>
  <si>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</si>
  <si>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</si>
  <si>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</si>
  <si>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</si>
  <si>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Øget antal forbrugere</t>
  </si>
  <si>
    <t>Afgift for ledningsført vand</t>
  </si>
  <si>
    <t>Afgift til Forsyningssekretariatet</t>
  </si>
  <si>
    <t>Køb af ydelser og produkter fra andre vandselskaber reguleret af vandsektorloven</t>
  </si>
  <si>
    <t>Ejendomsskat</t>
  </si>
  <si>
    <t>Ingen engangstillæg</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</si>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</sst>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128</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80</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26</v>
      </c>
      <c r="D15" s="84" t="s">
        <v>68</v>
      </c>
      <c r="E15" s="85"/>
      <c r="F15" s="85"/>
      <c r="G15" s="86"/>
      <c r="H15" s="1"/>
      <c r="I15" s="1"/>
    </row>
    <row r="16" spans="1:9" x14ac:dyDescent="0.25">
      <c r="A16" s="1"/>
      <c r="B16" s="1"/>
      <c r="C16" s="6" t="s">
        <v>27</v>
      </c>
      <c r="D16" s="84" t="s">
        <v>107</v>
      </c>
      <c r="E16" s="85"/>
      <c r="F16" s="85"/>
      <c r="G16" s="86"/>
      <c r="H16" s="1"/>
      <c r="I16" s="1"/>
    </row>
    <row r="17" spans="1:9" x14ac:dyDescent="0.25">
      <c r="A17" s="1"/>
      <c r="B17" s="1"/>
      <c r="C17" s="6" t="s">
        <v>45</v>
      </c>
      <c r="D17" s="84" t="s">
        <v>108</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109</v>
      </c>
      <c r="E19" s="76"/>
      <c r="F19" s="76"/>
      <c r="G19" s="77"/>
      <c r="H19" s="1"/>
      <c r="I19" s="1"/>
    </row>
    <row r="20" spans="1:9" x14ac:dyDescent="0.25">
      <c r="A20" s="1"/>
      <c r="B20" s="1"/>
      <c r="C20" s="6" t="s">
        <v>42</v>
      </c>
      <c r="D20" s="75" t="s">
        <v>83</v>
      </c>
      <c r="E20" s="76"/>
      <c r="F20" s="76"/>
      <c r="G20" s="77"/>
      <c r="H20" s="1"/>
      <c r="I20" s="1"/>
    </row>
    <row r="21" spans="1:9" x14ac:dyDescent="0.25">
      <c r="A21" s="1"/>
      <c r="B21" s="1"/>
      <c r="C21" s="6" t="s">
        <v>106</v>
      </c>
      <c r="D21" s="75" t="s">
        <v>79</v>
      </c>
      <c r="E21" s="76"/>
      <c r="F21" s="76"/>
      <c r="G21" s="77"/>
      <c r="H21" s="1"/>
      <c r="I21" s="1"/>
    </row>
    <row r="22" spans="1:9" x14ac:dyDescent="0.25">
      <c r="A22" s="1"/>
      <c r="B22" s="1"/>
      <c r="C22" s="6" t="s">
        <v>90</v>
      </c>
      <c r="D22" s="75" t="s">
        <v>33</v>
      </c>
      <c r="E22" s="76"/>
      <c r="F22" s="76"/>
      <c r="G22" s="77"/>
      <c r="H22" s="1"/>
      <c r="I22" s="1"/>
    </row>
    <row r="23" spans="1:9" x14ac:dyDescent="0.25">
      <c r="A23" s="1"/>
      <c r="B23" s="1"/>
      <c r="C23" s="6" t="s">
        <v>91</v>
      </c>
      <c r="D23" s="75" t="s">
        <v>34</v>
      </c>
      <c r="E23" s="76"/>
      <c r="F23" s="76"/>
      <c r="G23" s="77"/>
      <c r="H23" s="1"/>
      <c r="I23" s="1"/>
    </row>
    <row r="24" spans="1:9" x14ac:dyDescent="0.25">
      <c r="A24" s="1"/>
      <c r="B24" s="1"/>
      <c r="C24" s="6" t="s">
        <v>9</v>
      </c>
      <c r="D24" s="75" t="s">
        <v>48</v>
      </c>
      <c r="E24" s="76"/>
      <c r="F24" s="76"/>
      <c r="G24" s="77"/>
      <c r="H24" s="1"/>
      <c r="I24" s="1"/>
    </row>
    <row r="25" spans="1:9" x14ac:dyDescent="0.25">
      <c r="A25" s="1"/>
      <c r="B25" s="1"/>
      <c r="C25" s="6" t="s">
        <v>37</v>
      </c>
      <c r="D25" s="75" t="s">
        <v>28</v>
      </c>
      <c r="E25" s="76"/>
      <c r="F25" s="76"/>
      <c r="G25" s="77"/>
      <c r="H25" s="1"/>
      <c r="I25" s="1"/>
    </row>
    <row r="26" spans="1:9" x14ac:dyDescent="0.25">
      <c r="A26" s="1"/>
      <c r="B26" s="1"/>
      <c r="C26" s="6" t="s">
        <v>92</v>
      </c>
      <c r="D26" s="78" t="s">
        <v>43</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qp2y6qzgoIAZ+Il1Tr81x8hjWLpkoqXRwMLS9nqB5W6K/uadVjadSHnY2ZAINjJYbglFdGAYvp5E0CTCFGh9AQ==" saltValue="UvQe7i0no+vXg0c06m17n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84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4" t="s">
        <v>76</v>
      </c>
      <c r="C8" s="95"/>
      <c r="D8" s="95"/>
      <c r="E8" s="95"/>
      <c r="F8" s="95"/>
      <c r="G8" s="95"/>
      <c r="H8" s="95"/>
      <c r="I8" s="95"/>
      <c r="J8" s="95"/>
      <c r="K8" s="96"/>
      <c r="L8" s="1"/>
    </row>
    <row r="9" spans="1:12" ht="39.75" customHeight="1" x14ac:dyDescent="0.25">
      <c r="A9" s="1"/>
      <c r="B9" s="41" t="s">
        <v>0</v>
      </c>
      <c r="C9" s="16" t="s">
        <v>1</v>
      </c>
      <c r="D9" s="119" t="s">
        <v>81</v>
      </c>
      <c r="E9" s="120"/>
      <c r="F9" s="119" t="s">
        <v>2</v>
      </c>
      <c r="G9" s="120"/>
      <c r="H9" s="119" t="s">
        <v>82</v>
      </c>
      <c r="I9" s="120"/>
      <c r="J9" s="119" t="s">
        <v>22</v>
      </c>
      <c r="K9" s="120"/>
      <c r="L9" s="1"/>
    </row>
    <row r="10" spans="1:12" x14ac:dyDescent="0.25">
      <c r="A10" s="1"/>
      <c r="B10" s="70" t="s">
        <v>133</v>
      </c>
      <c r="C10" s="29">
        <v>0</v>
      </c>
      <c r="D10" s="8">
        <v>0</v>
      </c>
      <c r="E10" s="12" t="s">
        <v>3</v>
      </c>
      <c r="F10" s="8">
        <f>IFERROR(D10/C10,0)</f>
        <v>0</v>
      </c>
      <c r="G10" s="12" t="s">
        <v>3</v>
      </c>
      <c r="H10" s="8">
        <v>0</v>
      </c>
      <c r="I10" s="12" t="s">
        <v>3</v>
      </c>
      <c r="J10" s="8">
        <v>0</v>
      </c>
      <c r="K10" s="12" t="s">
        <v>3</v>
      </c>
      <c r="L10" s="1"/>
    </row>
    <row r="11" spans="1:12" x14ac:dyDescent="0.25">
      <c r="A11" s="1"/>
      <c r="B11" s="58" t="s">
        <v>77</v>
      </c>
      <c r="C11" s="59"/>
      <c r="D11" s="60"/>
      <c r="E11" s="60"/>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MOWfXbkC6nqJzRFi/DEV8CUCsnezeZwstFjE+G8im7m5/N+tN+/2OPwj11vySRPsLou3w6Q4mZD0JDfnVmp2dw==" saltValue="IzhMa4ZJIsOpPq2IfDwNJ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30</v>
      </c>
      <c r="C8" s="22"/>
      <c r="D8" s="22"/>
      <c r="E8" s="22"/>
      <c r="F8" s="74"/>
      <c r="G8" s="1"/>
    </row>
    <row r="9" spans="1:7" ht="17.25" customHeight="1" x14ac:dyDescent="0.25">
      <c r="A9" s="1"/>
      <c r="B9" s="68" t="s">
        <v>15</v>
      </c>
      <c r="C9" s="68" t="s">
        <v>10</v>
      </c>
      <c r="D9" s="69"/>
      <c r="E9" s="68" t="s">
        <v>23</v>
      </c>
      <c r="F9" s="72"/>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138</v>
      </c>
      <c r="C11" s="19">
        <v>26296</v>
      </c>
      <c r="D11" s="12" t="s">
        <v>3</v>
      </c>
      <c r="E11" s="8">
        <v>0</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3" t="s">
        <v>73</v>
      </c>
      <c r="C16" s="10">
        <f>SUM(C10:C15)</f>
        <v>26296</v>
      </c>
      <c r="D16" s="11" t="s">
        <v>3</v>
      </c>
      <c r="E16" s="10">
        <f>SUM(E10:E15)</f>
        <v>0</v>
      </c>
      <c r="F16" s="11" t="s">
        <v>3</v>
      </c>
      <c r="G16" s="1"/>
    </row>
    <row r="17" spans="1:7" x14ac:dyDescent="0.25">
      <c r="A17" s="1"/>
      <c r="B17" s="73" t="s">
        <v>129</v>
      </c>
      <c r="C17" s="10">
        <f>C16*(1+'Fane 11. Nøgletal'!C16)</f>
        <v>28420.716799999998</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6k6Hn8X2g8m1c1zDgOQwyi0tgbSG1rxUNKqmnKVl/85nv5Nm7vZ7zVYIKAqxrynyruD7hbAmATWTDt6WNghg4g==" saltValue="SdyxKgV0dcHzdh2sMaXCj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94" t="s">
        <v>38</v>
      </c>
      <c r="C7" s="95"/>
      <c r="D7" s="95"/>
      <c r="E7" s="95"/>
      <c r="F7" s="96"/>
      <c r="G7" s="1"/>
    </row>
    <row r="8" spans="1:7" x14ac:dyDescent="0.25">
      <c r="A8" s="1"/>
      <c r="B8" s="68" t="s">
        <v>15</v>
      </c>
      <c r="C8" s="68" t="s">
        <v>10</v>
      </c>
      <c r="D8" s="69"/>
      <c r="E8" s="68" t="s">
        <v>23</v>
      </c>
      <c r="F8" s="72"/>
      <c r="G8" s="1"/>
    </row>
    <row r="9" spans="1:7" x14ac:dyDescent="0.25">
      <c r="A9" s="1"/>
      <c r="B9" s="20" t="s">
        <v>143</v>
      </c>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3" t="s">
        <v>130</v>
      </c>
      <c r="C14" s="10">
        <f>SUM(C9:C13)</f>
        <v>0</v>
      </c>
      <c r="D14" s="11" t="s">
        <v>3</v>
      </c>
      <c r="E14" s="10">
        <f>SUM(E9:E13)</f>
        <v>0</v>
      </c>
      <c r="F14" s="11" t="s">
        <v>3</v>
      </c>
      <c r="G14" s="1"/>
    </row>
    <row r="15" spans="1:7" x14ac:dyDescent="0.25">
      <c r="A15" s="1"/>
      <c r="B15" s="73"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1"/>
      <c r="C17" s="121"/>
      <c r="D17" s="121"/>
      <c r="E17" s="121"/>
      <c r="F17" s="121"/>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1"/>
      <c r="C24" s="121"/>
      <c r="D24" s="121"/>
      <c r="E24" s="121"/>
      <c r="F24" s="121"/>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1"/>
      <c r="C31" s="121"/>
      <c r="D31" s="121"/>
      <c r="E31" s="121"/>
      <c r="F31" s="121"/>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fqnoDApOb0yNnWqZx4myWzOxKsuzkxUmApDVMTog/QM/e2U+JYzsASApj7ZB74s/o9vDP+zHOBGOMhTUYMG6Q==" saltValue="u0aXwE7oCQ1X1TIOMiG+Q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4" t="s">
        <v>52</v>
      </c>
      <c r="C8" s="95"/>
      <c r="D8" s="95"/>
      <c r="E8" s="95"/>
      <c r="F8" s="96"/>
      <c r="G8" s="1"/>
    </row>
    <row r="9" spans="1:7" ht="15" customHeight="1" x14ac:dyDescent="0.25">
      <c r="A9" s="1"/>
      <c r="B9" s="71" t="s">
        <v>54</v>
      </c>
      <c r="C9" s="122" t="s">
        <v>10</v>
      </c>
      <c r="D9" s="123"/>
      <c r="E9" s="122" t="s">
        <v>23</v>
      </c>
      <c r="F9" s="123"/>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Xs1BhMGR321ZHiTIjLzIHJd5FtWySI3sT/uw5QSrY6D803jG3FraUVpjB3J+vHWcnKqeKtl8yrv8eay/Bj0Ug==" saltValue="Z9AHDocXIE0hft/tbVpcM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4" t="s">
        <v>132</v>
      </c>
      <c r="C9" s="95"/>
      <c r="D9" s="95"/>
      <c r="E9" s="95"/>
      <c r="F9" s="96"/>
      <c r="G9" s="1"/>
    </row>
    <row r="10" spans="1:7" ht="26.25" x14ac:dyDescent="0.25">
      <c r="A10" s="1"/>
      <c r="B10" s="71" t="s">
        <v>16</v>
      </c>
      <c r="C10" s="71" t="s">
        <v>10</v>
      </c>
      <c r="D10" s="72"/>
      <c r="E10" s="71" t="s">
        <v>23</v>
      </c>
      <c r="F10" s="72"/>
      <c r="G10" s="1"/>
    </row>
    <row r="11" spans="1:7" x14ac:dyDescent="0.25">
      <c r="A11" s="1"/>
      <c r="B11" s="49" t="s">
        <v>137</v>
      </c>
      <c r="C11" s="8">
        <v>0</v>
      </c>
      <c r="D11" s="12" t="s">
        <v>3</v>
      </c>
      <c r="E11" s="8">
        <v>0</v>
      </c>
      <c r="F11" s="12" t="s">
        <v>3</v>
      </c>
      <c r="G11" s="1"/>
    </row>
    <row r="12" spans="1:7" x14ac:dyDescent="0.25">
      <c r="A12" s="1"/>
      <c r="B12" s="73" t="s">
        <v>36</v>
      </c>
      <c r="C12" s="10">
        <f>SUM(C11:C11)</f>
        <v>0</v>
      </c>
      <c r="D12" s="11" t="s">
        <v>3</v>
      </c>
      <c r="E12" s="10">
        <f>SUM(E11:E11)</f>
        <v>0</v>
      </c>
      <c r="F12" s="11" t="s">
        <v>3</v>
      </c>
      <c r="G12" s="1"/>
    </row>
    <row r="13" spans="1:7" x14ac:dyDescent="0.25">
      <c r="A13" s="1"/>
      <c r="B13" s="73"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1"/>
      <c r="C15" s="121"/>
      <c r="D15" s="121"/>
      <c r="E15" s="121"/>
      <c r="F15" s="121"/>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1"/>
      <c r="C21" s="121"/>
      <c r="D21" s="121"/>
      <c r="E21" s="121"/>
      <c r="F21" s="121"/>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1"/>
      <c r="C27" s="121"/>
      <c r="D27" s="121"/>
      <c r="E27" s="121"/>
      <c r="F27" s="121"/>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SOQbfUeUOg+4MNgSkVb+HyoVSSj+r0EhJXSyNPf+6hinSKZnVpVDtGIYiT1y/LI+yWbW1R/+HhEc8bCRX28Nw==" saltValue="NXq3UJAieX2Q9D+lELwvQ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89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73"/>
      <c r="C17" s="74"/>
      <c r="D17" s="1"/>
    </row>
    <row r="18" spans="1:4" x14ac:dyDescent="0.25">
      <c r="A18" s="1"/>
      <c r="B18" s="1"/>
      <c r="C18" s="1"/>
      <c r="D18" s="1"/>
    </row>
    <row r="19" spans="1:4" x14ac:dyDescent="0.25">
      <c r="A19" s="1"/>
      <c r="B19" s="1"/>
      <c r="C19" s="1"/>
      <c r="D19" s="1"/>
    </row>
    <row r="20" spans="1:4" x14ac:dyDescent="0.25">
      <c r="A20" s="1"/>
      <c r="B20" s="73" t="s">
        <v>40</v>
      </c>
      <c r="C20" s="74"/>
      <c r="D20" s="1"/>
    </row>
    <row r="21" spans="1:4" x14ac:dyDescent="0.25">
      <c r="A21" s="1"/>
      <c r="B21" s="23" t="s">
        <v>44</v>
      </c>
      <c r="C21" s="44">
        <v>1.7000000000000001E-2</v>
      </c>
      <c r="D21" s="1"/>
    </row>
    <row r="22" spans="1:4" x14ac:dyDescent="0.25">
      <c r="A22" s="1"/>
      <c r="B22" s="124"/>
      <c r="C22" s="125"/>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V+DHhgiwR/XhZL3iCfvzp/tAEUyicXINTckfhre79Z8BOUvcx09R/3g870IsjB8pcdTXcA/DLFDae3oPjhe/sA==" saltValue="h4pxenOahE3duXYnlxc2m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111</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8222445.4896815652</v>
      </c>
      <c r="F9" s="45" t="s">
        <v>3</v>
      </c>
      <c r="G9" s="1"/>
    </row>
    <row r="10" spans="1:7" ht="17.100000000000001" customHeight="1" x14ac:dyDescent="0.25">
      <c r="A10" s="1"/>
      <c r="B10" s="24" t="s">
        <v>46</v>
      </c>
      <c r="C10" s="45"/>
      <c r="D10" s="45"/>
      <c r="E10" s="7">
        <f>'Fane 8.1. Varige tillæg'!C17+'Fane 8.1. Varige tillæg'!E17</f>
        <v>28420.716799999998</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295015.45335010369</v>
      </c>
      <c r="F13" s="45" t="s">
        <v>3</v>
      </c>
      <c r="G13" s="1"/>
    </row>
    <row r="14" spans="1:7" ht="17.100000000000001" customHeight="1" x14ac:dyDescent="0.25">
      <c r="A14" s="1"/>
      <c r="B14" s="24" t="s">
        <v>40</v>
      </c>
      <c r="C14" s="45"/>
      <c r="D14" s="45"/>
      <c r="E14" s="8">
        <f>-SUM(E9,E10:E13)*'Fane 11. Nøgletal'!C21</f>
        <v>-145279.98821713839</v>
      </c>
      <c r="F14" s="45" t="s">
        <v>3</v>
      </c>
      <c r="G14" s="1"/>
    </row>
    <row r="15" spans="1:7" ht="15" customHeight="1" x14ac:dyDescent="0.25">
      <c r="A15" s="1"/>
      <c r="B15" s="61" t="s">
        <v>19</v>
      </c>
      <c r="C15" s="28"/>
      <c r="D15" s="28"/>
      <c r="E15" s="9">
        <f>SUM(E9,E10:E14)</f>
        <v>8400601.6716145314</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8057823.7826956799</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1" t="s">
        <v>35</v>
      </c>
      <c r="C22" s="28"/>
      <c r="D22" s="28"/>
      <c r="E22" s="9">
        <f>SUM(E19:E21)</f>
        <v>0</v>
      </c>
      <c r="F22" s="47" t="s">
        <v>3</v>
      </c>
      <c r="G22" s="1"/>
    </row>
    <row r="23" spans="1:7" x14ac:dyDescent="0.25">
      <c r="A23" s="1"/>
      <c r="B23" s="46" t="s">
        <v>55</v>
      </c>
      <c r="C23" s="46"/>
      <c r="D23" s="46"/>
      <c r="E23" s="46"/>
      <c r="F23" s="46"/>
      <c r="G23" s="1"/>
    </row>
    <row r="24" spans="1:7" x14ac:dyDescent="0.25">
      <c r="A24" s="1"/>
      <c r="B24" s="61" t="s">
        <v>56</v>
      </c>
      <c r="C24" s="28"/>
      <c r="D24" s="28"/>
      <c r="E24" s="9">
        <f>'Fane 5. Kontrol af ØR2022'!E15</f>
        <v>-474852.51301510446</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15983572.941295108</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QMdbw6ZMsqfOj4l8Nqtkxna6ftKT89FRNnOtC8KUzKReMslzefkI585MVCfFks1Ou05FDJ8zGTSm9wkwgaoLg==" saltValue="QweHggIgdm/ABc/xoS+Wc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112</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8400601.6716145314</v>
      </c>
      <c r="F8" s="45" t="s">
        <v>3</v>
      </c>
      <c r="G8" s="1"/>
    </row>
    <row r="9" spans="1:7" ht="15" customHeight="1" x14ac:dyDescent="0.25">
      <c r="A9" s="1"/>
      <c r="B9" s="27" t="s">
        <v>17</v>
      </c>
      <c r="C9" s="45"/>
      <c r="D9" s="45"/>
      <c r="E9" s="8">
        <f>SUM(E8:E8)*'Fane 11. Nøgletal'!C16</f>
        <v>678768.61506645416</v>
      </c>
      <c r="F9" s="45" t="s">
        <v>3</v>
      </c>
      <c r="G9" s="1"/>
    </row>
    <row r="10" spans="1:7" ht="15" customHeight="1" x14ac:dyDescent="0.25">
      <c r="A10" s="1"/>
      <c r="B10" s="27" t="s">
        <v>40</v>
      </c>
      <c r="C10" s="45"/>
      <c r="D10" s="45"/>
      <c r="E10" s="8">
        <f>-SUM(E8:E9)*'Fane 11. Nøgletal'!C21</f>
        <v>-154349.29487357676</v>
      </c>
      <c r="F10" s="45" t="s">
        <v>3</v>
      </c>
      <c r="G10" s="1"/>
    </row>
    <row r="11" spans="1:7" ht="15" customHeight="1" x14ac:dyDescent="0.25">
      <c r="A11" s="1"/>
      <c r="B11" s="28" t="s">
        <v>19</v>
      </c>
      <c r="C11" s="28"/>
      <c r="D11" s="28"/>
      <c r="E11" s="9">
        <f>SUM(E8:E10)</f>
        <v>8925020.9918074086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8708895.9443374909</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-217001.55370816961</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17416915.38243673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M+BnFWU+bsAdZCsHPlKbmydT+UtqAwRiKnbmpG0AXiIlOVmpBu+3+Ozn9aKB0QUJ18hb45oG+I8m/kb7PciVg==" saltValue="WRW7qjAAAomIUANUEVSkA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113</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8925020.9918074086</v>
      </c>
      <c r="F8" s="45" t="s">
        <v>3</v>
      </c>
      <c r="G8" s="1"/>
    </row>
    <row r="9" spans="1:7" ht="15" customHeight="1" x14ac:dyDescent="0.25">
      <c r="A9" s="1"/>
      <c r="B9" s="27" t="s">
        <v>17</v>
      </c>
      <c r="C9" s="45"/>
      <c r="D9" s="45"/>
      <c r="E9" s="8">
        <f>SUM(E8:E8)*'Fane 11. Nøgletal'!C16</f>
        <v>721141.69613803853</v>
      </c>
      <c r="F9" s="45" t="s">
        <v>3</v>
      </c>
      <c r="G9" s="1"/>
    </row>
    <row r="10" spans="1:7" ht="15" customHeight="1" x14ac:dyDescent="0.25">
      <c r="A10" s="1"/>
      <c r="B10" s="27" t="s">
        <v>40</v>
      </c>
      <c r="C10" s="45"/>
      <c r="D10" s="45"/>
      <c r="E10" s="8">
        <f>-SUM(E8:E9)*'Fane 11. Nøgletal'!C21</f>
        <v>-163984.76569507262</v>
      </c>
      <c r="F10" s="45" t="s">
        <v>3</v>
      </c>
      <c r="G10" s="1"/>
    </row>
    <row r="11" spans="1:7" x14ac:dyDescent="0.25">
      <c r="A11" s="1"/>
      <c r="B11" s="28" t="s">
        <v>19</v>
      </c>
      <c r="C11" s="28"/>
      <c r="D11" s="28"/>
      <c r="E11" s="9">
        <f>SUM(E8:E10)</f>
        <v>9482177.9222503752</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9412574.7366399597</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-217001.55370816961</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18677751.105182167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8Owiy3pemnj5XgNlC6xaKNP/9Ecomm2bCoy1vpGxrlD8SSkwBUPrSO8asa5os/NnZE5jZh9WWXfeldYZ53Ipw==" saltValue="hZDa/MfsXMRKblg8xZcIs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9482177.9222503752</v>
      </c>
      <c r="F8" s="45" t="s">
        <v>3</v>
      </c>
      <c r="G8" s="1"/>
    </row>
    <row r="9" spans="1:7" ht="15" customHeight="1" x14ac:dyDescent="0.25">
      <c r="A9" s="1"/>
      <c r="B9" s="27" t="s">
        <v>17</v>
      </c>
      <c r="C9" s="45"/>
      <c r="D9" s="45"/>
      <c r="E9" s="8">
        <f>SUM(E8:E8)*'Fane 11. Nøgletal'!C16</f>
        <v>766159.97611783026</v>
      </c>
      <c r="F9" s="45" t="s">
        <v>3</v>
      </c>
      <c r="G9" s="1"/>
    </row>
    <row r="10" spans="1:7" ht="15" customHeight="1" x14ac:dyDescent="0.25">
      <c r="A10" s="1"/>
      <c r="B10" s="27" t="s">
        <v>40</v>
      </c>
      <c r="C10" s="45"/>
      <c r="D10" s="45"/>
      <c r="E10" s="8">
        <f>-SUM(E8:E9)*'Fane 11. Nøgletal'!C21</f>
        <v>-174221.7442722595</v>
      </c>
      <c r="F10" s="45" t="s">
        <v>3</v>
      </c>
      <c r="G10" s="1"/>
    </row>
    <row r="11" spans="1:7" x14ac:dyDescent="0.25">
      <c r="A11" s="1"/>
      <c r="B11" s="28" t="s">
        <v>19</v>
      </c>
      <c r="C11" s="28"/>
      <c r="D11" s="28"/>
      <c r="E11" s="9">
        <f>SUM(E8:E10)</f>
        <v>10074116.154095946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10173110.775360469</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20247226.929456413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3OTMRCmeo9XGO4xLe9j82lgFocAWmlLxIYTpVqupBj3jGcMPthkGkUHVy0vb6i+SGA55dR2hOJARXC+ykMJDg==" saltValue="inOShKKP1jfB0MB1LDuYq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2" t="s">
        <v>118</v>
      </c>
      <c r="C3" s="92"/>
      <c r="D3" s="92"/>
      <c r="E3" s="92"/>
      <c r="F3" s="92"/>
      <c r="G3" s="1"/>
    </row>
    <row r="4" spans="1:7"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8077099.6960707121</v>
      </c>
      <c r="F9" s="45" t="s">
        <v>3</v>
      </c>
      <c r="G9" s="1"/>
    </row>
    <row r="10" spans="1:7" x14ac:dyDescent="0.25">
      <c r="A10" s="1"/>
      <c r="B10" s="24" t="s">
        <v>46</v>
      </c>
      <c r="C10" s="45"/>
      <c r="D10" s="45"/>
      <c r="E10" s="7">
        <v>0</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287544.74918011733</v>
      </c>
      <c r="F13" s="45" t="s">
        <v>3</v>
      </c>
      <c r="G13" s="1"/>
    </row>
    <row r="14" spans="1:7" x14ac:dyDescent="0.25">
      <c r="A14" s="1"/>
      <c r="B14" s="24" t="s">
        <v>40</v>
      </c>
      <c r="C14" s="45"/>
      <c r="D14" s="45"/>
      <c r="E14" s="8">
        <v>-142198.9555692641</v>
      </c>
      <c r="F14" s="45" t="s">
        <v>3</v>
      </c>
      <c r="G14" s="1"/>
    </row>
    <row r="15" spans="1:7" x14ac:dyDescent="0.25">
      <c r="A15" s="1"/>
      <c r="B15" s="61" t="s">
        <v>19</v>
      </c>
      <c r="C15" s="28"/>
      <c r="D15" s="28"/>
      <c r="E15" s="9">
        <v>8222445.4896815652</v>
      </c>
      <c r="F15" s="47" t="s">
        <v>3</v>
      </c>
      <c r="G15" s="1"/>
    </row>
    <row r="16" spans="1:7" x14ac:dyDescent="0.25">
      <c r="A16" s="1"/>
      <c r="B16" s="46" t="s">
        <v>11</v>
      </c>
      <c r="C16" s="46"/>
      <c r="D16" s="46"/>
      <c r="E16" s="46"/>
      <c r="F16" s="46"/>
      <c r="G16" s="1"/>
    </row>
    <row r="17" spans="1:7" x14ac:dyDescent="0.25">
      <c r="A17" s="1"/>
      <c r="B17" s="47" t="s">
        <v>11</v>
      </c>
      <c r="C17" s="47"/>
      <c r="D17" s="47"/>
      <c r="E17" s="9">
        <v>7211689.8633777602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1" t="s">
        <v>35</v>
      </c>
      <c r="C22" s="28"/>
      <c r="D22" s="28"/>
      <c r="E22" s="9">
        <v>0</v>
      </c>
      <c r="F22" s="47" t="s">
        <v>3</v>
      </c>
      <c r="G22" s="1"/>
    </row>
    <row r="23" spans="1:7" x14ac:dyDescent="0.25">
      <c r="A23" s="1"/>
      <c r="B23" s="46" t="s">
        <v>55</v>
      </c>
      <c r="C23" s="46"/>
      <c r="D23" s="46"/>
      <c r="E23" s="46"/>
      <c r="F23" s="46"/>
      <c r="G23" s="1"/>
    </row>
    <row r="24" spans="1:7" x14ac:dyDescent="0.25">
      <c r="A24" s="1"/>
      <c r="B24" s="61" t="s">
        <v>56</v>
      </c>
      <c r="C24" s="48"/>
      <c r="D24" s="48"/>
      <c r="E24" s="9">
        <v>-474852.51301510446</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14959282.840044221</v>
      </c>
      <c r="F27" s="11" t="s">
        <v>3</v>
      </c>
      <c r="G27" s="1"/>
    </row>
    <row r="28" spans="1:7" ht="30" customHeight="1" x14ac:dyDescent="0.25">
      <c r="A28" s="1"/>
      <c r="B28" s="93" t="s">
        <v>135</v>
      </c>
      <c r="C28" s="93"/>
      <c r="D28" s="93"/>
      <c r="E28" s="93"/>
      <c r="F28" s="93"/>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IXOEhBMAr43Gg8h2Uqo8yJv4JfRkdtMvCB34PN3MCVFX1Xy+If9IMsT8muidX1vBIxavYwNP7OvysA+ixGmQ3w==" saltValue="T1kDlZSpdipmJwILoyDL7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39</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4" t="s">
        <v>119</v>
      </c>
      <c r="C8" s="95"/>
      <c r="D8" s="96"/>
      <c r="E8" s="1"/>
      <c r="F8" s="1"/>
    </row>
    <row r="9" spans="1:6" ht="15" customHeight="1" x14ac:dyDescent="0.25">
      <c r="A9" s="1"/>
      <c r="B9" s="17" t="s">
        <v>24</v>
      </c>
      <c r="C9" s="47" t="s">
        <v>120</v>
      </c>
      <c r="D9" s="47"/>
      <c r="E9" s="1"/>
      <c r="F9" s="1"/>
    </row>
    <row r="10" spans="1:6" ht="15" customHeight="1" x14ac:dyDescent="0.25">
      <c r="A10" s="1"/>
      <c r="B10" s="23" t="s">
        <v>139</v>
      </c>
      <c r="C10" s="8">
        <v>4186830</v>
      </c>
      <c r="D10" s="12" t="s">
        <v>3</v>
      </c>
      <c r="E10" s="1"/>
      <c r="F10" s="1"/>
    </row>
    <row r="11" spans="1:6" x14ac:dyDescent="0.25">
      <c r="A11" s="1"/>
      <c r="B11" s="23" t="s">
        <v>140</v>
      </c>
      <c r="C11" s="8">
        <v>18092</v>
      </c>
      <c r="D11" s="12" t="s">
        <v>3</v>
      </c>
      <c r="E11" s="1"/>
      <c r="F11" s="1"/>
    </row>
    <row r="12" spans="1:6" ht="26.25" x14ac:dyDescent="0.25">
      <c r="A12" s="1"/>
      <c r="B12" s="50" t="s">
        <v>141</v>
      </c>
      <c r="C12" s="8">
        <v>2644268</v>
      </c>
      <c r="D12" s="12" t="s">
        <v>3</v>
      </c>
      <c r="E12" s="1"/>
      <c r="F12" s="1"/>
    </row>
    <row r="13" spans="1:6" x14ac:dyDescent="0.25">
      <c r="A13" s="1"/>
      <c r="B13" s="23" t="s">
        <v>142</v>
      </c>
      <c r="C13" s="8">
        <v>48872</v>
      </c>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3" t="s">
        <v>121</v>
      </c>
      <c r="C18" s="10">
        <f>SUM(C10:C17)</f>
        <v>6898062</v>
      </c>
      <c r="D18" s="11" t="s">
        <v>3</v>
      </c>
      <c r="E18" s="1"/>
      <c r="F18" s="1"/>
    </row>
    <row r="19" spans="1:6" x14ac:dyDescent="0.25">
      <c r="A19" s="1"/>
      <c r="B19" s="73" t="s">
        <v>122</v>
      </c>
      <c r="C19" s="10">
        <f>C18*(1+'Fane 11. Nøgletal'!C16)^2</f>
        <v>8057823.7826956799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0"/>
      <c r="B50" s="30"/>
      <c r="C50" s="30"/>
      <c r="D50" s="30"/>
      <c r="E50" s="30"/>
      <c r="F50" s="30"/>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sheetData>
  <sheetProtection algorithmName="SHA-512" hashValue="bIBXVP+Ec0PCW0+6itH9xzmX+UFOi6Zb3uwBVk91r2u42fytYaAbKWHv0hCdMcUudQ26truxq546d1mLaGoasg==" saltValue="hQgRKeYzy2fqy8tIsdfPH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123</v>
      </c>
      <c r="C3" s="92"/>
      <c r="D3" s="92"/>
      <c r="E3" s="92"/>
      <c r="F3" s="92"/>
      <c r="G3" s="1"/>
    </row>
    <row r="4" spans="1:7" ht="15" customHeight="1" x14ac:dyDescent="0.25">
      <c r="A4" s="1"/>
      <c r="B4" s="92"/>
      <c r="C4" s="92"/>
      <c r="D4" s="92"/>
      <c r="E4" s="92"/>
      <c r="F4" s="92"/>
      <c r="G4" s="1"/>
    </row>
    <row r="5" spans="1:7" ht="15" customHeight="1" x14ac:dyDescent="0.25">
      <c r="A5" s="1"/>
      <c r="B5" s="57"/>
      <c r="C5" s="57"/>
      <c r="D5" s="57"/>
      <c r="E5" s="57"/>
      <c r="F5" s="57"/>
      <c r="G5" s="1"/>
    </row>
    <row r="6" spans="1:7" ht="15" customHeight="1" x14ac:dyDescent="0.25">
      <c r="A6" s="1"/>
      <c r="B6" s="1"/>
      <c r="C6" s="51"/>
      <c r="D6" s="52"/>
      <c r="E6" s="57"/>
      <c r="F6" s="57"/>
      <c r="G6" s="1"/>
    </row>
    <row r="7" spans="1:7" x14ac:dyDescent="0.25">
      <c r="A7" s="1"/>
      <c r="B7" s="1"/>
      <c r="C7" s="1"/>
      <c r="D7" s="1"/>
      <c r="E7" s="53"/>
      <c r="F7" s="1"/>
      <c r="G7" s="1"/>
    </row>
    <row r="8" spans="1:7" x14ac:dyDescent="0.25">
      <c r="A8" s="1"/>
      <c r="B8" s="94" t="s">
        <v>62</v>
      </c>
      <c r="C8" s="95"/>
      <c r="D8" s="95"/>
      <c r="E8" s="95"/>
      <c r="F8" s="96"/>
      <c r="G8" s="1"/>
    </row>
    <row r="9" spans="1:7" x14ac:dyDescent="0.25">
      <c r="A9" s="1"/>
      <c r="B9" s="104" t="s">
        <v>144</v>
      </c>
      <c r="C9" s="105"/>
      <c r="D9" s="106"/>
      <c r="E9" s="56">
        <v>-802701.04268920049</v>
      </c>
      <c r="F9" s="12" t="s">
        <v>3</v>
      </c>
      <c r="G9" s="1"/>
    </row>
    <row r="10" spans="1:7" x14ac:dyDescent="0.25">
      <c r="A10" s="1"/>
      <c r="B10" s="73"/>
      <c r="C10" s="22"/>
      <c r="D10" s="22"/>
      <c r="E10" s="22"/>
      <c r="F10" s="74"/>
      <c r="G10" s="1"/>
    </row>
    <row r="11" spans="1:7" ht="54" customHeight="1" x14ac:dyDescent="0.25">
      <c r="A11" s="1"/>
      <c r="B11" s="107" t="s">
        <v>145</v>
      </c>
      <c r="C11" s="108"/>
      <c r="D11" s="108"/>
      <c r="E11" s="108"/>
      <c r="F11" s="109"/>
      <c r="G11" s="1"/>
    </row>
    <row r="12" spans="1:7" ht="27" customHeight="1" x14ac:dyDescent="0.25">
      <c r="A12" s="1"/>
      <c r="B12" s="1"/>
      <c r="C12" s="1"/>
      <c r="D12" s="1"/>
      <c r="E12" s="1"/>
      <c r="F12" s="1"/>
      <c r="G12" s="1"/>
    </row>
    <row r="13" spans="1:7" x14ac:dyDescent="0.25">
      <c r="A13" s="1"/>
      <c r="B13" s="94" t="s">
        <v>63</v>
      </c>
      <c r="C13" s="95"/>
      <c r="D13" s="95"/>
      <c r="E13" s="95"/>
      <c r="F13" s="96"/>
      <c r="G13" s="1"/>
    </row>
    <row r="14" spans="1:7" x14ac:dyDescent="0.25">
      <c r="A14" s="1"/>
      <c r="B14" s="104" t="s">
        <v>71</v>
      </c>
      <c r="C14" s="105"/>
      <c r="D14" s="106"/>
      <c r="E14" s="8">
        <v>-474852.51301510446</v>
      </c>
      <c r="F14" s="12" t="s">
        <v>3</v>
      </c>
      <c r="G14" s="1"/>
    </row>
    <row r="15" spans="1:7" x14ac:dyDescent="0.25">
      <c r="A15" s="1"/>
      <c r="B15" s="104" t="s">
        <v>105</v>
      </c>
      <c r="C15" s="105"/>
      <c r="D15" s="106"/>
      <c r="E15" s="8">
        <v>-474852.51301510446</v>
      </c>
      <c r="F15" s="12" t="s">
        <v>3</v>
      </c>
      <c r="G15" s="1"/>
    </row>
    <row r="16" spans="1:7" x14ac:dyDescent="0.25">
      <c r="A16" s="1"/>
      <c r="B16" s="73"/>
      <c r="C16" s="22"/>
      <c r="D16" s="22"/>
      <c r="E16" s="22"/>
      <c r="F16" s="74"/>
      <c r="G16" s="1"/>
    </row>
    <row r="17" spans="1:7" ht="30" customHeight="1" x14ac:dyDescent="0.25">
      <c r="A17" s="1"/>
      <c r="B17" s="107" t="s">
        <v>146</v>
      </c>
      <c r="C17" s="108"/>
      <c r="D17" s="108"/>
      <c r="E17" s="108"/>
      <c r="F17" s="109"/>
      <c r="G17" s="1"/>
    </row>
    <row r="18" spans="1:7" x14ac:dyDescent="0.25">
      <c r="A18" s="1"/>
      <c r="B18" s="1"/>
      <c r="C18" s="1"/>
      <c r="D18" s="1"/>
      <c r="E18" s="1"/>
      <c r="F18" s="1"/>
      <c r="G18" s="1"/>
    </row>
    <row r="19" spans="1:7" x14ac:dyDescent="0.25">
      <c r="A19" s="1"/>
      <c r="B19" s="58" t="s">
        <v>147</v>
      </c>
      <c r="C19" s="59"/>
      <c r="D19" s="59"/>
      <c r="E19" s="59"/>
      <c r="F19" s="60"/>
      <c r="G19" s="1"/>
    </row>
    <row r="20" spans="1:7" x14ac:dyDescent="0.25">
      <c r="A20" s="1"/>
      <c r="B20" s="62" t="s">
        <v>148</v>
      </c>
      <c r="C20" s="63"/>
      <c r="D20" s="64"/>
      <c r="E20" s="8">
        <v>13690686.892583661</v>
      </c>
      <c r="F20" s="12" t="s">
        <v>3</v>
      </c>
      <c r="G20" s="1"/>
    </row>
    <row r="21" spans="1:7" x14ac:dyDescent="0.25">
      <c r="A21" s="1"/>
      <c r="B21" s="62" t="s">
        <v>149</v>
      </c>
      <c r="C21" s="63"/>
      <c r="D21" s="64"/>
      <c r="E21" s="8">
        <v>14124690</v>
      </c>
      <c r="F21" s="12" t="s">
        <v>3</v>
      </c>
      <c r="G21" s="1"/>
    </row>
    <row r="22" spans="1:7" x14ac:dyDescent="0.25">
      <c r="A22" s="1"/>
      <c r="B22" s="62" t="s">
        <v>25</v>
      </c>
      <c r="C22" s="63"/>
      <c r="D22" s="64"/>
      <c r="E22" s="8">
        <v>0</v>
      </c>
      <c r="F22" s="12" t="s">
        <v>3</v>
      </c>
      <c r="G22" s="1"/>
    </row>
    <row r="23" spans="1:7" x14ac:dyDescent="0.25">
      <c r="A23" s="1"/>
      <c r="B23" s="65" t="s">
        <v>150</v>
      </c>
      <c r="C23" s="66"/>
      <c r="D23" s="67"/>
      <c r="E23" s="9">
        <f>E20-(E21-E22)</f>
        <v>-434003.10741633922</v>
      </c>
      <c r="F23" s="15" t="s">
        <v>3</v>
      </c>
      <c r="G23" s="1"/>
    </row>
    <row r="24" spans="1:7" x14ac:dyDescent="0.25">
      <c r="A24" s="1"/>
      <c r="B24" s="73"/>
      <c r="C24" s="22"/>
      <c r="D24" s="22"/>
      <c r="E24" s="22"/>
      <c r="F24" s="74"/>
      <c r="G24" s="1"/>
    </row>
    <row r="25" spans="1:7" ht="15" customHeight="1" x14ac:dyDescent="0.25">
      <c r="A25" s="1"/>
      <c r="B25" s="1"/>
      <c r="C25" s="1"/>
      <c r="D25" s="1"/>
      <c r="E25" s="1"/>
      <c r="F25" s="1"/>
      <c r="G25" s="1"/>
    </row>
    <row r="26" spans="1:7" x14ac:dyDescent="0.25">
      <c r="A26" s="1"/>
      <c r="B26" s="94" t="s">
        <v>151</v>
      </c>
      <c r="C26" s="95"/>
      <c r="D26" s="95"/>
      <c r="E26" s="95"/>
      <c r="F26" s="96"/>
      <c r="G26" s="1"/>
    </row>
    <row r="27" spans="1:7" x14ac:dyDescent="0.25">
      <c r="A27" s="1"/>
      <c r="B27" s="110" t="s">
        <v>152</v>
      </c>
      <c r="C27" s="111"/>
      <c r="D27" s="112"/>
      <c r="E27" s="54">
        <f>IF(AND(E15&lt;0,E23&gt;0,ABS(SUM(E14:E15))&lt;E23),ABS(E14),IF(AND(E15&lt;0,E23&gt;0,ABS(SUM(E14:E15))&gt;E23),SUM(E14,E23),0))</f>
        <v>0</v>
      </c>
      <c r="F27" s="15" t="s">
        <v>3</v>
      </c>
      <c r="G27" s="51"/>
    </row>
    <row r="28" spans="1:7" x14ac:dyDescent="0.25">
      <c r="A28" s="1"/>
      <c r="B28" s="94"/>
      <c r="C28" s="95"/>
      <c r="D28" s="95"/>
      <c r="E28" s="95"/>
      <c r="F28" s="96"/>
      <c r="G28" s="1"/>
    </row>
    <row r="29" spans="1:7" x14ac:dyDescent="0.25">
      <c r="A29" s="1"/>
      <c r="B29" s="1"/>
      <c r="C29" s="1"/>
      <c r="D29" s="1"/>
      <c r="E29" s="1"/>
      <c r="F29" s="1"/>
      <c r="G29" s="1"/>
    </row>
    <row r="30" spans="1:7" x14ac:dyDescent="0.25">
      <c r="A30" s="1"/>
      <c r="B30" s="94" t="s">
        <v>153</v>
      </c>
      <c r="C30" s="95"/>
      <c r="D30" s="95"/>
      <c r="E30" s="95"/>
      <c r="F30" s="96"/>
      <c r="G30" s="1"/>
    </row>
    <row r="31" spans="1:7" x14ac:dyDescent="0.25">
      <c r="A31" s="1"/>
      <c r="B31" s="97" t="s">
        <v>55</v>
      </c>
      <c r="C31" s="98"/>
      <c r="D31" s="99"/>
      <c r="E31" s="55">
        <f>IF(AND(E9&gt;0,(E9+E23)&gt;0),0,IF(AND(E9&gt;0,(E9+E23)&lt;0),(E9+E23),IF(AND(E9&lt;0,E23&lt;0),E23,0)))</f>
        <v>-434003.10741633922</v>
      </c>
      <c r="F31" s="12" t="s">
        <v>3</v>
      </c>
      <c r="G31" s="1"/>
    </row>
    <row r="32" spans="1:7" x14ac:dyDescent="0.25">
      <c r="A32" s="1"/>
      <c r="B32" s="97" t="s">
        <v>41</v>
      </c>
      <c r="C32" s="98"/>
      <c r="D32" s="99"/>
      <c r="E32" s="8">
        <v>2</v>
      </c>
      <c r="F32" s="12" t="s">
        <v>18</v>
      </c>
      <c r="G32" s="1"/>
    </row>
    <row r="33" spans="1:7" x14ac:dyDescent="0.25">
      <c r="A33" s="1"/>
      <c r="B33" s="100" t="s">
        <v>64</v>
      </c>
      <c r="C33" s="100"/>
      <c r="D33" s="100"/>
      <c r="E33" s="54">
        <f>E31/E32</f>
        <v>-217001.55370816961</v>
      </c>
      <c r="F33" s="15" t="s">
        <v>3</v>
      </c>
      <c r="G33" s="1"/>
    </row>
    <row r="34" spans="1:7" x14ac:dyDescent="0.25">
      <c r="A34" s="1"/>
      <c r="B34" s="101"/>
      <c r="C34" s="102"/>
      <c r="D34" s="102"/>
      <c r="E34" s="102"/>
      <c r="F34" s="10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UF0awjmwDT5pcnpkbGzxpZ8lEIRL/qr4RPhoZCeeBuTrj7BgwueG5+dABK/XLH6FE3TAQWlh0dnIOq2MX6T4Gg==" saltValue="VN/7tjBYkfy0XKdTcWCfcw=="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104</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4" t="s">
        <v>93</v>
      </c>
      <c r="C8" s="95"/>
      <c r="D8" s="95"/>
      <c r="E8" s="95"/>
      <c r="F8" s="95"/>
      <c r="G8" s="95"/>
      <c r="H8" s="96"/>
      <c r="I8" s="1"/>
    </row>
    <row r="9" spans="1:9" ht="15" customHeight="1" x14ac:dyDescent="0.25">
      <c r="A9" s="1"/>
      <c r="B9" s="113" t="s">
        <v>94</v>
      </c>
      <c r="C9" s="114"/>
      <c r="D9" s="114"/>
      <c r="E9" s="114"/>
      <c r="F9" s="114"/>
      <c r="G9" s="114"/>
      <c r="H9" s="115"/>
      <c r="I9" s="1"/>
    </row>
    <row r="10" spans="1:9" x14ac:dyDescent="0.25">
      <c r="A10" s="1"/>
      <c r="B10" s="116" t="s">
        <v>95</v>
      </c>
      <c r="C10" s="117"/>
      <c r="D10" s="117"/>
      <c r="E10" s="117"/>
      <c r="F10" s="118"/>
      <c r="G10" s="43">
        <v>0</v>
      </c>
      <c r="H10" s="8" t="s">
        <v>3</v>
      </c>
      <c r="I10" s="1"/>
    </row>
    <row r="11" spans="1:9" x14ac:dyDescent="0.25">
      <c r="A11" s="1"/>
      <c r="B11" s="116" t="s">
        <v>96</v>
      </c>
      <c r="C11" s="117"/>
      <c r="D11" s="117"/>
      <c r="E11" s="117"/>
      <c r="F11" s="118"/>
      <c r="G11" s="43">
        <v>0</v>
      </c>
      <c r="H11" s="8" t="s">
        <v>3</v>
      </c>
      <c r="I11" s="1"/>
    </row>
    <row r="12" spans="1:9" x14ac:dyDescent="0.25">
      <c r="A12" s="1"/>
      <c r="B12" s="116" t="s">
        <v>97</v>
      </c>
      <c r="C12" s="117"/>
      <c r="D12" s="117"/>
      <c r="E12" s="117"/>
      <c r="F12" s="118"/>
      <c r="G12" s="8">
        <v>0</v>
      </c>
      <c r="H12" s="8" t="s">
        <v>3</v>
      </c>
      <c r="I12" s="1"/>
    </row>
    <row r="13" spans="1:9" x14ac:dyDescent="0.25">
      <c r="A13" s="1"/>
      <c r="B13" s="116" t="s">
        <v>98</v>
      </c>
      <c r="C13" s="117"/>
      <c r="D13" s="117"/>
      <c r="E13" s="117"/>
      <c r="F13" s="118"/>
      <c r="G13" s="8">
        <v>0</v>
      </c>
      <c r="H13" s="8" t="s">
        <v>3</v>
      </c>
      <c r="I13" s="1"/>
    </row>
    <row r="14" spans="1:9" x14ac:dyDescent="0.25">
      <c r="A14" s="1"/>
      <c r="B14" s="116" t="s">
        <v>99</v>
      </c>
      <c r="C14" s="117"/>
      <c r="D14" s="117"/>
      <c r="E14" s="117"/>
      <c r="F14" s="118"/>
      <c r="G14" s="8">
        <v>0</v>
      </c>
      <c r="H14" s="8" t="s">
        <v>3</v>
      </c>
      <c r="I14" s="1"/>
    </row>
    <row r="15" spans="1:9" x14ac:dyDescent="0.25">
      <c r="A15" s="1"/>
      <c r="B15" s="116" t="s">
        <v>100</v>
      </c>
      <c r="C15" s="117"/>
      <c r="D15" s="117"/>
      <c r="E15" s="117"/>
      <c r="F15" s="118"/>
      <c r="G15" s="8">
        <v>0</v>
      </c>
      <c r="H15" s="8" t="s">
        <v>3</v>
      </c>
      <c r="I15" s="1"/>
    </row>
    <row r="16" spans="1:9" x14ac:dyDescent="0.25">
      <c r="A16" s="1"/>
      <c r="B16" s="116" t="s">
        <v>101</v>
      </c>
      <c r="C16" s="117"/>
      <c r="D16" s="117"/>
      <c r="E16" s="117"/>
      <c r="F16" s="118"/>
      <c r="G16" s="8">
        <v>0</v>
      </c>
      <c r="H16" s="8" t="s">
        <v>3</v>
      </c>
      <c r="I16" s="1"/>
    </row>
    <row r="17" spans="1:9" x14ac:dyDescent="0.25">
      <c r="A17" s="1"/>
      <c r="B17" s="116" t="s">
        <v>102</v>
      </c>
      <c r="C17" s="117"/>
      <c r="D17" s="117"/>
      <c r="E17" s="117"/>
      <c r="F17" s="118"/>
      <c r="G17" s="8">
        <v>0</v>
      </c>
      <c r="H17" s="8" t="s">
        <v>3</v>
      </c>
      <c r="I17" s="1"/>
    </row>
    <row r="18" spans="1:9" x14ac:dyDescent="0.25">
      <c r="A18" s="1"/>
      <c r="B18" s="94" t="s">
        <v>103</v>
      </c>
      <c r="C18" s="95"/>
      <c r="D18" s="95"/>
      <c r="E18" s="95"/>
      <c r="F18" s="96"/>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ywUI+h4N0tl/D6eGR46UKo9yXTyZOYswqvjyA4RG1q0gn9seOzOLM1A6gPHmpwd//mRw4CMp1XMKylHpLzXNWQ==" saltValue="J1veTQGjljRLfv18Kvm5v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2023-11-20T12:11:07Z</dcterms:modified>
</cp:coreProperties>
</file>