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rønderslev Spildevand AS (S012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30" i="2" l="1"/>
  <c r="C26" i="15"/>
  <c r="C13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<sst xmlns="http://schemas.openxmlformats.org/spreadsheetml/2006/main" count="702" uniqueCount="284">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</sst>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4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5">
      <c r="A8" s="1"/>
      <c r="B8" s="1"/>
      <c r="C8" s="4"/>
      <c r="D8" s="86" t="s">
        <v>282</v>
      </c>
      <c r="E8" s="86"/>
      <c r="F8" s="86"/>
      <c r="G8" s="8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4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4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4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4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4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4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4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4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4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4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4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4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4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4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4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4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4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0QD9fX2nKBEJMNkoUYDvaYGsi/eUG5WPcHNU/a2YJIFyklqQvPuTX0W6F/hB9tIxXBlSOCEdo6YzH+dztLCmQ==" saltValue="iGvJZvst1pJpkglpXuZSbg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9" t="s">
        <v>208</v>
      </c>
      <c r="C8" s="100"/>
      <c r="D8" s="101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x14ac:dyDescent="0.45">
      <c r="A10" s="1"/>
      <c r="B10" s="62" t="s">
        <v>262</v>
      </c>
      <c r="C10" s="9">
        <v>977200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64526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83058</v>
      </c>
      <c r="D12" s="14" t="s">
        <v>3</v>
      </c>
      <c r="E12" s="1"/>
      <c r="F12" s="1"/>
    </row>
    <row r="13" spans="1:6" x14ac:dyDescent="0.45">
      <c r="A13" s="1"/>
      <c r="B13" s="38" t="s">
        <v>209</v>
      </c>
      <c r="C13" s="12">
        <f>SUM(C10:C12)</f>
        <v>1124784</v>
      </c>
      <c r="D13" s="13" t="s">
        <v>3</v>
      </c>
      <c r="E13" s="1"/>
      <c r="F13" s="1"/>
    </row>
    <row r="14" spans="1:6" x14ac:dyDescent="0.45">
      <c r="A14" s="1"/>
      <c r="B14" s="38" t="s">
        <v>210</v>
      </c>
      <c r="C14" s="12">
        <f>C13*(1+'Fane 14. Nøgletal'!C14)^2</f>
        <v>1132219.8232977602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99" t="s">
        <v>142</v>
      </c>
      <c r="C17" s="100"/>
      <c r="D17" s="101"/>
      <c r="E17" s="1"/>
      <c r="F17" s="1"/>
    </row>
    <row r="18" spans="1:6" x14ac:dyDescent="0.45">
      <c r="A18" s="1"/>
      <c r="B18" s="62" t="s">
        <v>116</v>
      </c>
      <c r="C18" s="9">
        <v>0</v>
      </c>
      <c r="D18" s="14" t="s">
        <v>3</v>
      </c>
      <c r="E18" s="1"/>
      <c r="F18" s="1"/>
    </row>
    <row r="19" spans="1:6" x14ac:dyDescent="0.45">
      <c r="A19" s="1"/>
      <c r="B19" s="62" t="s">
        <v>117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2" t="s">
        <v>154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211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99"/>
      <c r="C22" s="100"/>
      <c r="D22" s="10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99" t="s">
        <v>115</v>
      </c>
      <c r="C25" s="100"/>
      <c r="D25" s="101"/>
      <c r="E25" s="1"/>
      <c r="F25" s="1"/>
    </row>
    <row r="26" spans="1:6" x14ac:dyDescent="0.45">
      <c r="A26" s="1"/>
      <c r="B26" s="62" t="s">
        <v>116</v>
      </c>
      <c r="C26" s="9">
        <v>0</v>
      </c>
      <c r="D26" s="14" t="s">
        <v>3</v>
      </c>
      <c r="E26" s="1"/>
      <c r="F26" s="1"/>
    </row>
    <row r="27" spans="1:6" x14ac:dyDescent="0.45">
      <c r="A27" s="1"/>
      <c r="B27" s="62" t="s">
        <v>117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154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211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99"/>
      <c r="C30" s="100"/>
      <c r="D30" s="10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VbwXA6dgt52eA9UtnmQPpI3VMyspDwMFe6MItPbR4V1HAbehhEslXP3EZ0epoqaWFfXULvAoe+7ShMJQZ4RAKA==" saltValue="4UBZLE1xe/4gSTDPZ9ddT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266</v>
      </c>
      <c r="C8" s="100"/>
      <c r="D8" s="100"/>
      <c r="E8" s="100"/>
      <c r="F8" s="101"/>
      <c r="G8" s="1"/>
    </row>
    <row r="9" spans="1:7" x14ac:dyDescent="0.45">
      <c r="A9" s="1"/>
      <c r="B9" s="104" t="s">
        <v>267</v>
      </c>
      <c r="C9" s="105"/>
      <c r="D9" s="106"/>
      <c r="E9" s="9">
        <v>3731491.1633489728</v>
      </c>
      <c r="F9" s="14" t="s">
        <v>3</v>
      </c>
      <c r="G9" s="1"/>
    </row>
    <row r="10" spans="1:7" x14ac:dyDescent="0.45">
      <c r="A10" s="1"/>
      <c r="B10" s="104" t="s">
        <v>268</v>
      </c>
      <c r="C10" s="105"/>
      <c r="D10" s="106"/>
      <c r="E10" s="9">
        <v>7514754.3256285414</v>
      </c>
      <c r="F10" s="14" t="s">
        <v>3</v>
      </c>
      <c r="G10" s="1"/>
    </row>
    <row r="11" spans="1:7" x14ac:dyDescent="0.45">
      <c r="A11" s="1"/>
      <c r="B11" s="104" t="s">
        <v>269</v>
      </c>
      <c r="C11" s="105"/>
      <c r="D11" s="106"/>
      <c r="E11" s="9">
        <v>7514754.3256285414</v>
      </c>
      <c r="F11" s="14" t="s">
        <v>3</v>
      </c>
      <c r="G11" s="1"/>
    </row>
    <row r="12" spans="1:7" x14ac:dyDescent="0.45">
      <c r="A12" s="1"/>
      <c r="B12" s="104" t="s">
        <v>270</v>
      </c>
      <c r="C12" s="105"/>
      <c r="D12" s="106"/>
      <c r="E12" s="9">
        <v>1802600.2879549041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89" t="s">
        <v>271</v>
      </c>
      <c r="C14" s="90"/>
      <c r="D14" s="90"/>
      <c r="E14" s="90"/>
      <c r="F14" s="91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9" t="s">
        <v>272</v>
      </c>
      <c r="C16" s="100"/>
      <c r="D16" s="100"/>
      <c r="E16" s="100"/>
      <c r="F16" s="101"/>
      <c r="G16" s="1"/>
    </row>
    <row r="17" spans="1:7" x14ac:dyDescent="0.45">
      <c r="A17" s="1"/>
      <c r="B17" s="104" t="s">
        <v>273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04" t="s">
        <v>274</v>
      </c>
      <c r="C18" s="105"/>
      <c r="D18" s="106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89" t="s">
        <v>275</v>
      </c>
      <c r="C20" s="90"/>
      <c r="D20" s="90"/>
      <c r="E20" s="90"/>
      <c r="F20" s="9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4" t="s">
        <v>213</v>
      </c>
      <c r="C22" s="55"/>
      <c r="D22" s="55"/>
      <c r="E22" s="55"/>
      <c r="F22" s="56"/>
      <c r="G22" s="1"/>
    </row>
    <row r="23" spans="1:7" x14ac:dyDescent="0.45">
      <c r="A23" s="1"/>
      <c r="B23" s="59" t="s">
        <v>214</v>
      </c>
      <c r="C23" s="60"/>
      <c r="D23" s="61"/>
      <c r="E23" s="9">
        <v>50692581.353610799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46325929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7" t="s">
        <v>276</v>
      </c>
      <c r="C26" s="58"/>
      <c r="D26" s="64"/>
      <c r="E26" s="48">
        <f>E23-(E24-E25)</f>
        <v>4366652.3536107987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45">
      <c r="A31" s="1"/>
      <c r="B31" s="116" t="s">
        <v>279</v>
      </c>
      <c r="C31" s="117"/>
      <c r="D31" s="118"/>
      <c r="E31" s="9">
        <v>3</v>
      </c>
      <c r="F31" s="14"/>
      <c r="G31" s="1"/>
    </row>
    <row r="32" spans="1:7" x14ac:dyDescent="0.4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4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45">
      <c r="A35" s="1"/>
      <c r="B35" s="120"/>
      <c r="C35" s="121"/>
      <c r="D35" s="121"/>
      <c r="E35" s="121"/>
      <c r="F35" s="122"/>
      <c r="G35" s="1"/>
    </row>
    <row r="36" spans="1:7" ht="75" customHeight="1" x14ac:dyDescent="0.45">
      <c r="A36" s="1"/>
      <c r="B36" s="89" t="s">
        <v>278</v>
      </c>
      <c r="C36" s="90"/>
      <c r="D36" s="90"/>
      <c r="E36" s="90"/>
      <c r="F36" s="9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/dE7do7NpD32ZgeHfzM52eI/9N3RbkZUwhIa+fMd3fzgCS/rpAux4phJE7evX0kJw+RRnZAmyVrfKZge6JQSHA==" saltValue="MzUO/bHat8NwNjKVtOpZRQ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9" t="s">
        <v>217</v>
      </c>
      <c r="C9" s="100"/>
      <c r="D9" s="100"/>
      <c r="E9" s="100"/>
      <c r="F9" s="101"/>
      <c r="G9" s="1"/>
    </row>
    <row r="10" spans="1:7" x14ac:dyDescent="0.4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4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4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4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45">
      <c r="A15" s="1"/>
      <c r="B15" s="89" t="s">
        <v>220</v>
      </c>
      <c r="C15" s="90"/>
      <c r="D15" s="91"/>
      <c r="E15" s="9">
        <v>0</v>
      </c>
      <c r="F15" s="8" t="s">
        <v>3</v>
      </c>
      <c r="G15" s="1"/>
    </row>
    <row r="16" spans="1:7" x14ac:dyDescent="0.45">
      <c r="A16" s="1"/>
      <c r="B16" s="102" t="s">
        <v>119</v>
      </c>
      <c r="C16" s="103"/>
      <c r="D16" s="123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/ufAB1jriYXKhj10cJVesqd2XRqU/e5JjJLl73ML1hHk/2epqdkYEySlsj7WN9sfvMzCAoDcBxaCxwHakhIeDw==" saltValue="43jsSAvXY6i+/seUJo0Z2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281</v>
      </c>
      <c r="C10" s="66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ssiTFhJDI88o8E7W04WUglRxXzDrDwYcNObZpp5s6gdo7E0JLCAPPzMHUO52r5fOPkzBmbU13G8n/sV+7uThA==" saltValue="WqkyINWUxJwubUsNYOX/Y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Fs6SDhXtRvw0Qs+GYjeRRPhhNbyU6eYTDtIrZKjyR5Y2MoIM5VmAV8MynuWkzWHPSrTj7fWJW+ZW2P1bAJM+Rg==" saltValue="NlsVpRklxp0LVgChDrEn5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112</v>
      </c>
      <c r="C8" s="100"/>
      <c r="D8" s="100"/>
      <c r="E8" s="100"/>
      <c r="F8" s="101"/>
      <c r="G8" s="1"/>
    </row>
    <row r="9" spans="1:7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4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4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4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4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4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4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MIDyN5c1dnRMZ9UeuY3B6VPgNU1Bx/N2cGRvUotRpCWU71JkIDuR0HUWWRAFf7AgArWexjO7PUxRH34Xx3I4pw==" saltValue="l4v3otyLCbGKjTKiv3HtP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92"/>
      <c r="C5" s="92"/>
      <c r="D5" s="92"/>
      <c r="E5" s="92"/>
      <c r="F5" s="9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103</v>
      </c>
      <c r="C8" s="100"/>
      <c r="D8" s="100"/>
      <c r="E8" s="100"/>
      <c r="F8" s="101"/>
      <c r="G8" s="1"/>
    </row>
    <row r="9" spans="1:7" x14ac:dyDescent="0.4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4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4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4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4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cdW4Dvw4gdliO3iFFvJ75/p5d93wd73YRpK5ieyN1MfNqY8sRb1Koxvpdbg2akg/KBGhhg7qHhKGuSdivRFGZw==" saltValue="kXPUfPCCwhFUfnTWLV7yb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OV3R2lPpB0zMJ4nWCuI4iWycYKag1nkNbOyXa3LF1oZrm/EOq5rHGBRMQzVgc8p46vuAXEibf9pRnVrNfthl3g==" saltValue="bLejTjICcw2f0uXCkckN8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9" t="s">
        <v>108</v>
      </c>
      <c r="C14" s="100"/>
      <c r="D14" s="100"/>
      <c r="E14" s="100"/>
      <c r="F14" s="101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9" t="s">
        <v>169</v>
      </c>
      <c r="C20" s="100"/>
      <c r="D20" s="100"/>
      <c r="E20" s="100"/>
      <c r="F20" s="101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9" t="s">
        <v>231</v>
      </c>
      <c r="C26" s="100"/>
      <c r="D26" s="100"/>
      <c r="E26" s="100"/>
      <c r="F26" s="101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ieiA3VbNzCW4NxilDA2IOWDDoTMs+RCDRIrko8daiAo7HBkj/SkWvO+3O2C+WjR2EIpkeJFO7QIsgKUEjx3KxQ==" saltValue="Lldeo6L5Ae0xv9SlPpWdC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189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Ar9Ks+zBpfw0fGe1NluH8ROR7eQacykmOrHmslTPi1fF5igGrlEXJks3s0UtWHzJNYdJe5wHCjq8T0+2z40hTQ==" saltValue="mDSGGsek3SIrubDOZC6yf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50642026.104068093</v>
      </c>
      <c r="D9" s="8" t="s">
        <v>3</v>
      </c>
      <c r="E9" s="1"/>
    </row>
    <row r="10" spans="1:5" ht="17.100000000000001" customHeight="1" x14ac:dyDescent="0.45">
      <c r="A10" s="1"/>
      <c r="B10" s="51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1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1" t="s">
        <v>20</v>
      </c>
      <c r="C16" s="9">
        <f>SUM(C9:C15)*'Fane 14. Nøgletal'!C14</f>
        <v>167118.68614342471</v>
      </c>
      <c r="D16" s="8" t="s">
        <v>3</v>
      </c>
      <c r="E16" s="1"/>
    </row>
    <row r="17" spans="1:5" ht="17.100000000000001" customHeight="1" x14ac:dyDescent="0.45">
      <c r="A17" s="1"/>
      <c r="B17" s="51" t="s">
        <v>10</v>
      </c>
      <c r="C17" s="9">
        <f>-SUM(C9:C16)*'Fane 5. Individuelt eff. krav'!G12</f>
        <v>-230783.00354156835</v>
      </c>
      <c r="D17" s="8" t="s">
        <v>3</v>
      </c>
      <c r="E17" s="1"/>
    </row>
    <row r="18" spans="1:5" ht="17.100000000000001" customHeight="1" x14ac:dyDescent="0.45">
      <c r="A18" s="1"/>
      <c r="B18" s="51" t="s">
        <v>26</v>
      </c>
      <c r="C18" s="9">
        <f>-'Fane 4.1. Gen. krav - drift'!G40</f>
        <v>-340316.13900348142</v>
      </c>
      <c r="D18" s="8" t="s">
        <v>3</v>
      </c>
      <c r="E18" s="1"/>
    </row>
    <row r="19" spans="1:5" ht="17.100000000000001" customHeight="1" x14ac:dyDescent="0.45">
      <c r="A19" s="1"/>
      <c r="B19" s="51" t="s">
        <v>27</v>
      </c>
      <c r="C19" s="9">
        <f>-'Fane 4.2. Gen. krav - anlæg'!G37</f>
        <v>-528379.66692115681</v>
      </c>
      <c r="D19" s="8" t="s">
        <v>3</v>
      </c>
      <c r="E19" s="1"/>
    </row>
    <row r="20" spans="1:5" ht="17.100000000000001" customHeight="1" x14ac:dyDescent="0.45">
      <c r="A20" s="1"/>
      <c r="B20" s="57" t="s">
        <v>22</v>
      </c>
      <c r="C20" s="10">
        <f>SUM(C9:C19)</f>
        <v>49709665.980745323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omk.'!C14+'Fane 6. Ikke-påvirkelige omk.'!C18+'Fane 6. Ikke-påvirkelige omk.'!C26</f>
        <v>1132219.8232977602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283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50841885.804043084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Q4OKBzhPIYBh5X67d0o957y5MxitV/Xzik6GZzb7tFlpZ9s2Mmo7mlB39gGPkXHV+cxZxaywGkPS2XK3yGrzfQ==" saltValue="9q+gtfE2Sb1hzu2JdXegJ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49709665.980745323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164041.89773645956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-226534.10423409118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-334610.39861694904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-522277.49468863121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48790285.880942114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1135956.148714643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283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49926242.029656753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PGQfEl000OhwLsELSkaFXLNUOdWLCI8yvheRnVSDvN3dv8T8/lQcPG5PUKj3s1fqUBsjNBRFW5H5x1trCYnTjA==" saltValue="pTypQTQqDWgHpLvqeWpu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48790285.880942114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161007.94340710898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-222344.35676243764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-329000.32067373733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-516245.79546687141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47883703.351446182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1139704.8040054012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49023408.155451581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mhLKgT4h3sSWDykrXjikw8/JVTPEGybkT76xOWSnBUYmC1jryEGjubY9y3xsdqOqvEVJ9C4IA5d2NQwWZGeqAg==" saltValue="Vk5806Eclz0oUfl8ibQiL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47883703.351446182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158016.22105977239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-218212.92966105283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-323484.30129732145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-510283.75537435192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46989738.586173229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1143465.8298586193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48133204.416031845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Wj98e78mQDOoxQTH8tk1IhyHKM+nrIS2NXAToa4hcbEpPLk95qGp7sBvUaoRQi/IUc9fLTbLxFC7rThIsz+uMQ==" saltValue="vtCCKpF4eXJ+WI/dlTPVF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45">
      <c r="A9" s="1"/>
      <c r="B9" s="89" t="s">
        <v>25</v>
      </c>
      <c r="C9" s="90"/>
      <c r="D9" s="91"/>
      <c r="E9" s="7">
        <v>49235474.313689299</v>
      </c>
      <c r="F9" s="8" t="s">
        <v>3</v>
      </c>
      <c r="G9" s="1"/>
    </row>
    <row r="10" spans="1:7" ht="15" customHeight="1" x14ac:dyDescent="0.45">
      <c r="A10" s="1"/>
      <c r="B10" s="93" t="s">
        <v>43</v>
      </c>
      <c r="C10" s="94"/>
      <c r="D10" s="95"/>
      <c r="E10" s="7">
        <v>695163.777</v>
      </c>
      <c r="F10" s="8" t="s">
        <v>3</v>
      </c>
      <c r="G10" s="1"/>
    </row>
    <row r="11" spans="1:7" ht="15" customHeight="1" x14ac:dyDescent="0.45">
      <c r="A11" s="1"/>
      <c r="B11" s="93" t="s">
        <v>44</v>
      </c>
      <c r="C11" s="94"/>
      <c r="D11" s="95"/>
      <c r="E11" s="9">
        <v>1595274.7734000001</v>
      </c>
      <c r="F11" s="8" t="s">
        <v>3</v>
      </c>
      <c r="G11" s="1"/>
    </row>
    <row r="12" spans="1:7" ht="15" customHeight="1" x14ac:dyDescent="0.4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4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4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4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45">
      <c r="A16" s="1"/>
      <c r="B16" s="89" t="s">
        <v>20</v>
      </c>
      <c r="C16" s="90"/>
      <c r="D16" s="91"/>
      <c r="E16" s="9">
        <v>997882.19429455919</v>
      </c>
      <c r="F16" s="8" t="s">
        <v>3</v>
      </c>
      <c r="G16" s="1"/>
    </row>
    <row r="17" spans="1:7" ht="15" customHeight="1" x14ac:dyDescent="0.45">
      <c r="A17" s="1"/>
      <c r="B17" s="89" t="s">
        <v>10</v>
      </c>
      <c r="C17" s="90"/>
      <c r="D17" s="91"/>
      <c r="E17" s="9">
        <v>-497023.23481644713</v>
      </c>
      <c r="F17" s="8" t="s">
        <v>3</v>
      </c>
      <c r="G17" s="1"/>
    </row>
    <row r="18" spans="1:7" ht="15" customHeight="1" x14ac:dyDescent="0.45">
      <c r="A18" s="1"/>
      <c r="B18" s="89" t="s">
        <v>26</v>
      </c>
      <c r="C18" s="90"/>
      <c r="D18" s="91"/>
      <c r="E18" s="9">
        <f>-'Fane 4.1. Gen. krav - drift'!G34</f>
        <v>-346119.17305898841</v>
      </c>
      <c r="F18" s="8" t="s">
        <v>3</v>
      </c>
      <c r="G18" s="1"/>
    </row>
    <row r="19" spans="1:7" ht="15" customHeight="1" x14ac:dyDescent="0.45">
      <c r="A19" s="1"/>
      <c r="B19" s="89" t="s">
        <v>27</v>
      </c>
      <c r="C19" s="90"/>
      <c r="D19" s="91"/>
      <c r="E19" s="9">
        <f>-'Fane 4.2. Gen. krav - anlæg'!G31</f>
        <v>-1038626.5464403343</v>
      </c>
      <c r="F19" s="8" t="s">
        <v>3</v>
      </c>
      <c r="G19" s="1"/>
    </row>
    <row r="20" spans="1:7" ht="15" customHeight="1" x14ac:dyDescent="0.45">
      <c r="A20" s="1"/>
      <c r="B20" s="57" t="s">
        <v>22</v>
      </c>
      <c r="C20" s="58"/>
      <c r="D20" s="64"/>
      <c r="E20" s="10">
        <f>SUM(E9:E19)</f>
        <v>50642026.104068093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6" t="s">
        <v>13</v>
      </c>
      <c r="C22" s="97"/>
      <c r="D22" s="98"/>
      <c r="E22" s="10">
        <v>1371642.4223686801</v>
      </c>
      <c r="F22" s="11" t="s">
        <v>3</v>
      </c>
      <c r="G22" s="1"/>
    </row>
    <row r="23" spans="1:7" ht="15" customHeight="1" x14ac:dyDescent="0.4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4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4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4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6" t="s">
        <v>185</v>
      </c>
      <c r="C30" s="97"/>
      <c r="D30" s="97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6" t="s">
        <v>148</v>
      </c>
      <c r="C32" s="97"/>
      <c r="D32" s="98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52013668.526436776</v>
      </c>
      <c r="F33" s="13" t="s">
        <v>3</v>
      </c>
      <c r="G33" s="1"/>
    </row>
    <row r="34" spans="1:7" ht="27" customHeight="1" x14ac:dyDescent="0.45">
      <c r="A34" s="1"/>
      <c r="B34" s="89" t="s">
        <v>252</v>
      </c>
      <c r="C34" s="90"/>
      <c r="D34" s="90"/>
      <c r="E34" s="90"/>
      <c r="F34" s="9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Pok50xeTfhKIi3gzsljmpw8zQhHurtlR9S5bTWIPGEcCn5SwPznmrrZs2Kgm6nCwISkPNrverbpQkZnvOvMy7Q==" saltValue="oacbOI0tStB6ABQ0nJvPhQ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4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9" t="s">
        <v>56</v>
      </c>
      <c r="C5" s="100"/>
      <c r="D5" s="100"/>
      <c r="E5" s="100"/>
      <c r="F5" s="100"/>
      <c r="G5" s="100"/>
      <c r="H5" s="101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16593658</v>
      </c>
      <c r="H6" s="14" t="s">
        <v>3</v>
      </c>
      <c r="I6" s="1"/>
    </row>
    <row r="7" spans="1:9" x14ac:dyDescent="0.45">
      <c r="A7" s="1"/>
      <c r="B7" s="89" t="s">
        <v>145</v>
      </c>
      <c r="C7" s="90"/>
      <c r="D7" s="90"/>
      <c r="E7" s="90"/>
      <c r="F7" s="91"/>
      <c r="G7" s="68">
        <v>0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331873.16000000003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9" t="s">
        <v>57</v>
      </c>
      <c r="C11" s="100"/>
      <c r="D11" s="100"/>
      <c r="E11" s="100"/>
      <c r="F11" s="100"/>
      <c r="G11" s="100"/>
      <c r="H11" s="101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16546366.074700002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24">
        <v>126533.58990970023</v>
      </c>
      <c r="H13" s="14" t="s">
        <v>3</v>
      </c>
      <c r="I13" s="1"/>
    </row>
    <row r="14" spans="1:9" x14ac:dyDescent="0.45">
      <c r="A14" s="1"/>
      <c r="B14" s="89" t="s">
        <v>143</v>
      </c>
      <c r="C14" s="90"/>
      <c r="D14" s="90"/>
      <c r="E14" s="90"/>
      <c r="F14" s="91"/>
      <c r="G14" s="68">
        <v>0</v>
      </c>
      <c r="H14" s="14" t="s">
        <v>3</v>
      </c>
      <c r="I14" s="1"/>
    </row>
    <row r="15" spans="1:9" x14ac:dyDescent="0.45">
      <c r="A15" s="1"/>
      <c r="B15" s="110" t="s">
        <v>48</v>
      </c>
      <c r="C15" s="111"/>
      <c r="D15" s="111"/>
      <c r="E15" s="111"/>
      <c r="F15" s="112"/>
      <c r="G15" s="68">
        <v>0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333457.99329219403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9" t="s">
        <v>58</v>
      </c>
      <c r="C19" s="100"/>
      <c r="D19" s="100"/>
      <c r="E19" s="100"/>
      <c r="F19" s="100"/>
      <c r="G19" s="100"/>
      <c r="H19" s="101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16625381.900565566</v>
      </c>
      <c r="H20" s="14" t="s">
        <v>3</v>
      </c>
      <c r="I20" s="1"/>
    </row>
    <row r="21" spans="1:9" x14ac:dyDescent="0.45">
      <c r="A21" s="1"/>
      <c r="B21" s="110" t="s">
        <v>51</v>
      </c>
      <c r="C21" s="111"/>
      <c r="D21" s="111"/>
      <c r="E21" s="111"/>
      <c r="F21" s="112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332507.63801131136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9" t="s">
        <v>59</v>
      </c>
      <c r="C25" s="100"/>
      <c r="D25" s="100"/>
      <c r="E25" s="100"/>
      <c r="F25" s="100"/>
      <c r="G25" s="100"/>
      <c r="H25" s="101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16613843.885526573</v>
      </c>
      <c r="H26" s="14" t="s">
        <v>3</v>
      </c>
      <c r="I26" s="1"/>
    </row>
    <row r="27" spans="1:9" x14ac:dyDescent="0.45">
      <c r="A27" s="1"/>
      <c r="B27" s="110" t="s">
        <v>54</v>
      </c>
      <c r="C27" s="111"/>
      <c r="D27" s="111"/>
      <c r="E27" s="111"/>
      <c r="F27" s="112"/>
      <c r="G27" s="68">
        <v>0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332276.87771053147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9" t="s">
        <v>62</v>
      </c>
      <c r="C31" s="100"/>
      <c r="D31" s="100"/>
      <c r="E31" s="100"/>
      <c r="F31" s="100"/>
      <c r="G31" s="100"/>
      <c r="H31" s="101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16602313.87787002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24">
        <v>703644.77507940005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346119.17305898841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9" t="s">
        <v>232</v>
      </c>
      <c r="C37" s="100"/>
      <c r="D37" s="100"/>
      <c r="E37" s="100"/>
      <c r="F37" s="100"/>
      <c r="G37" s="100"/>
      <c r="H37" s="101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17015806.950174071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68">
        <v>0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340316.13900348142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9" t="s">
        <v>233</v>
      </c>
      <c r="C43" s="100"/>
      <c r="D43" s="100"/>
      <c r="E43" s="100"/>
      <c r="F43" s="100"/>
      <c r="G43" s="100"/>
      <c r="H43" s="101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16730519.930847453</v>
      </c>
      <c r="H44" s="14" t="s">
        <v>3</v>
      </c>
      <c r="I44" s="1"/>
    </row>
    <row r="45" spans="1:9" x14ac:dyDescent="0.45">
      <c r="A45" s="1"/>
      <c r="B45" s="107" t="s">
        <v>237</v>
      </c>
      <c r="C45" s="108"/>
      <c r="D45" s="108"/>
      <c r="E45" s="108"/>
      <c r="F45" s="109"/>
      <c r="G45" s="68">
        <v>0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334610.39861694904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9" t="s">
        <v>172</v>
      </c>
      <c r="C52" s="100"/>
      <c r="D52" s="100"/>
      <c r="E52" s="100"/>
      <c r="F52" s="100"/>
      <c r="G52" s="100"/>
      <c r="H52" s="101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16450016.033686865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329000.32067373733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16174215.064866072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68"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323484.30129732145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iBhNZEWBcJk/+5xOJbEsZvl06HZCdF6fUnCUMiBU4I+TaRhetSPcQTP1LK9RERHGI56g5g+3/XArujIm4+6n7g==" saltValue="ZEwCqANa8BrP4LxhpMKdwA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34868293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317301.46630000003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35155633.885539748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139079.67432447508</v>
      </c>
      <c r="H11" s="14" t="s">
        <v>3</v>
      </c>
      <c r="I11" s="1"/>
    </row>
    <row r="12" spans="1:9" x14ac:dyDescent="0.45">
      <c r="A12" s="1"/>
      <c r="B12" s="110" t="s">
        <v>68</v>
      </c>
      <c r="C12" s="111"/>
      <c r="D12" s="111"/>
      <c r="E12" s="111"/>
      <c r="F12" s="112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624716.43000959675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35276722.079627082</v>
      </c>
      <c r="H17" s="14" t="s">
        <v>3</v>
      </c>
      <c r="I17" s="1"/>
    </row>
    <row r="18" spans="1:9" x14ac:dyDescent="0.45">
      <c r="A18" s="1"/>
      <c r="B18" s="110" t="s">
        <v>72</v>
      </c>
      <c r="C18" s="111"/>
      <c r="D18" s="111"/>
      <c r="E18" s="111"/>
      <c r="F18" s="112"/>
      <c r="G18" s="68">
        <v>0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624397.98080939939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35334974.88356439</v>
      </c>
      <c r="H23" s="14" t="s">
        <v>3</v>
      </c>
      <c r="I23" s="1"/>
    </row>
    <row r="24" spans="1:9" x14ac:dyDescent="0.45">
      <c r="A24" s="1"/>
      <c r="B24" s="110" t="s">
        <v>76</v>
      </c>
      <c r="C24" s="111"/>
      <c r="D24" s="111"/>
      <c r="E24" s="111"/>
      <c r="F24" s="112"/>
      <c r="G24" s="68">
        <v>0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1003513.2866932288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35007791.390329525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24">
        <v>1614737.12563548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1038626.5464403343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35701328.846024111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68">
        <v>0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528379.66692115681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35289019.911394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68">
        <v>0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522277.49468863121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34881472.6666805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516245.79546687141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34478632.119888641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510283.75537435192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FcFUqSWFyTkhBwHaS+cZC8LG1ymZT9Zr6ZG5MjOWW0ihdG/5xGdJ4nYz/1DbgEP8t+6QjuiLATNa1KVpk5h7vA==" saltValue="ceTdS2pYJrnAY3ZIjWcs3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4.5578747700528383E-3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6.1277304953944161E-3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9.4628203134212059E-3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4.5421548521326254E-3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rNhaHzpEEx8spiUPe58TQ5uspTqtQh5wwAE+ojB+ssY3+PUZgrqH2Mgy/lWA7D8JiXnXifQYBqERRoik7+zmhg==" saltValue="t/DDh8qylNdsWG1wEN8nA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2021-09-08T21:22:03Z</dcterms:modified>
</cp:coreProperties>
</file>