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ndeby Vandforsyning (V22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E15" i="2" l="1"/>
  <c r="C13" i="19" l="1"/>
  <c r="E14" i="27" l="1"/>
  <c r="E25" i="32" l="1"/>
  <c r="E10" i="11" l="1"/>
  <c r="E8" i="32" l="1"/>
  <c r="E38" i="32" s="1"/>
  <c r="E41" i="32" s="1"/>
  <c r="E21" i="15" l="1"/>
  <c r="E25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3" i="32"/>
  <c r="E39" i="32" s="1"/>
  <c r="E42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9" i="2"/>
  <c r="E29" i="2" s="1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6" i="2" l="1"/>
  <c r="E17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<sst xmlns="http://schemas.openxmlformats.org/spreadsheetml/2006/main" count="415" uniqueCount="161">
  <si>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</si>
  <si>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</si>
  <si>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</si>
  <si>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</si>
  <si>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</si>
  <si>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</si>
  <si>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</si>
  <si>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</si>
  <si>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</si>
  <si>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</si>
  <si>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</si>
  <si>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</si>
  <si>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</si>
  <si>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</si>
  <si>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</si>
  <si>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</si>
  <si>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</si>
  <si>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</si>
  <si>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</si>
  <si>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</si>
  <si>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</si>
  <si>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</si>
  <si>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</si>
  <si>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</si>
  <si>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</si>
  <si>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</si>
  <si>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</si>
  <si>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</si>
  <si>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</si>
  <si>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</si>
  <si>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</si>
  <si>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</si>
  <si>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</si>
  <si>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</si>
  <si>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</si>
  <si>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</si>
  <si>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</si>
  <si>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</si>
  <si>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</si>
  <si>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</si>
  <si>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</si>
  <si>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</si>
  <si>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</si>
  <si>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</si>
  <si>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</si>
  <si>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</si>
  <si>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</si>
  <si>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</si>
  <si>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</si>
  <si>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</si>
  <si>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</si>
  <si>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</si>
  <si>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</si>
  <si>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</si>
  <si>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</si>
  <si>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</si>
  <si>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</si>
  <si>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</si>
  <si>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</si>
  <si>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</si>
  <si>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</si>
  <si>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</si>
  <si>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</si>
  <si>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</si>
  <si>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</si>
  <si>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</si>
  <si>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</si>
  <si>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</si>
  <si>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</si>
  <si>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</si>
  <si>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</si>
  <si>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</si>
  <si>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</si>
  <si>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</si>
  <si>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</si>
  <si>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</si>
  <si>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</si>
  <si>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</si>
  <si>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</si>
  <si>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</si>
  <si>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</si>
  <si>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</si>
  <si>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</si>
  <si>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</si>
  <si>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</si>
  <si>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</si>
  <si>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</si>
  <si>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</si>
  <si>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</si>
  <si>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</si>
  <si>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</si>
  <si>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</si>
  <si>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</si>
  <si>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</si>
  <si>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</si>
  <si>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</si>
  <si>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</si>
  <si>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</si>
  <si>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</si>
  <si>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</si>
  <si>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</si>
  <si>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</si>
  <si>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</si>
  <si>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</si>
  <si>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</si>
  <si>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</si>
  <si>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</si>
  <si>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</si>
  <si>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</si>
  <si>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</si>
  <si>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</si>
  <si>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</si>
  <si>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</si>
  <si>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</si>
  <si>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</si>
  <si>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</si>
  <si>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</si>
  <si>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</si>
  <si>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</si>
  <si>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</si>
  <si>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</si>
  <si>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</si>
  <si>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</si>
  <si>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</si>
  <si>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</si>
  <si>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</si>
  <si>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</si>
  <si>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</si>
  <si>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</si>
  <si>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</si>
  <si>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</si>
  <si>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</si>
  <si>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</si>
  <si>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</si>
  <si>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</si>
  <si>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</si>
  <si>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</si>
  <si>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</si>
  <si>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</si>
  <si>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</si>
  <si>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</si>
  <si>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</si>
  <si>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</si>
  <si>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</si>
  <si>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</si>
  <si>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</si>
  <si>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</si>
  <si>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</si>
  <si>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</si>
  <si>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</si>
  <si>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</si>
  <si>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</si>
  <si>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</si>
  <si>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</si>
  <si>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</si>
  <si>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Ejendomsskat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</si>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</sst>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ojK/D/5LUB2qTuh9WyiWvBRxSogjfUE0kFJybHfB2/eEwyqe62rIYW/qF+D9C2y14zvR0vBdW4o3S5+iwI5QIA==" saltValue="gexilA1wW71N4noiIITKr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C2kwlaBEudE39R9q1uFMJYJ2dRvdqmMuWjWq1DWLENg2MIrThMDcZno5yg2Or57LjA9a4J2/+Iyh+04DVxVazA==" saltValue="WPca94VsdaigTqn7LUJXQ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jPKRA3Tp4sGdoj82QjFzw+kOw1zVye+XmGVAVZkaoFs/Cm0NeRU3tx3+V+Z+CUt7X1sVNxWrkWbQrGJXgHz/mw==" saltValue="O6j6qO0dHGJhNpksCYl4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oWKP5P3KOXeOl10fc3ED/QSSwfj+skK17QfE+18r6Ba/hYD0XJ2/NOQYQ4owwWt47CXuTzCgpH7u+caKLVYyWw==" saltValue="lpQmZS4Qurv1sjUSLa0nx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34" t="s">
        <v>26</v>
      </c>
      <c r="C9" s="34"/>
      <c r="D9" s="34"/>
      <c r="E9" s="7">
        <f>'Fane 3. Omkostninger i ØR2020'!E16</f>
        <v>4276830.4889414879</v>
      </c>
      <c r="F9" s="34" t="s">
        <v>3</v>
      </c>
      <c r="G9" s="1"/>
    </row>
    <row r="10" spans="1:7" x14ac:dyDescent="0.45">
      <c r="A10" s="1"/>
      <c r="B10" s="34" t="s">
        <v>157</v>
      </c>
      <c r="C10" s="34"/>
      <c r="D10" s="34"/>
      <c r="E10" s="7">
        <v>-1440.83401969493</v>
      </c>
      <c r="F10" s="34" t="s">
        <v>3</v>
      </c>
      <c r="G10" s="1"/>
    </row>
    <row r="11" spans="1:7" ht="17.100000000000001" customHeight="1" x14ac:dyDescent="0.45">
      <c r="A11" s="1"/>
      <c r="B11" s="34" t="s">
        <v>120</v>
      </c>
      <c r="C11" s="34"/>
      <c r="D11" s="34"/>
      <c r="E11" s="7">
        <v>0</v>
      </c>
      <c r="F11" s="34" t="s">
        <v>3</v>
      </c>
      <c r="G11" s="1"/>
    </row>
    <row r="12" spans="1:7" ht="17.100000000000001" customHeight="1" x14ac:dyDescent="0.4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45">
      <c r="A15" s="1"/>
      <c r="B15" s="27" t="s">
        <v>18</v>
      </c>
      <c r="C15" s="34"/>
      <c r="D15" s="34"/>
      <c r="E15" s="8">
        <f>SUM(E9:E14)*'Fane 10. Nøgletal'!C13</f>
        <v>52159.753790045885</v>
      </c>
      <c r="F15" s="34" t="s">
        <v>3</v>
      </c>
      <c r="G15" s="1"/>
    </row>
    <row r="16" spans="1:7" ht="17.100000000000001" customHeight="1" x14ac:dyDescent="0.45">
      <c r="A16" s="1"/>
      <c r="B16" s="27" t="s">
        <v>72</v>
      </c>
      <c r="C16" s="34"/>
      <c r="D16" s="34"/>
      <c r="E16" s="8">
        <f>-SUM(E9:E15)*'Fane 10. Nøgletal'!C18</f>
        <v>-73568.339948101275</v>
      </c>
      <c r="F16" s="34" t="s">
        <v>3</v>
      </c>
      <c r="G16" s="1"/>
    </row>
    <row r="17" spans="1:7" ht="15" customHeight="1" x14ac:dyDescent="0.45">
      <c r="A17" s="1"/>
      <c r="B17" s="41" t="s">
        <v>20</v>
      </c>
      <c r="C17" s="38"/>
      <c r="D17" s="38"/>
      <c r="E17" s="9">
        <f>SUM(E9:E16)</f>
        <v>4253981.0687637385</v>
      </c>
      <c r="F17" s="40" t="s">
        <v>3</v>
      </c>
      <c r="G17" s="1"/>
    </row>
    <row r="18" spans="1:7" ht="15" customHeight="1" x14ac:dyDescent="0.4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45">
      <c r="A19" s="1"/>
      <c r="B19" s="40" t="s">
        <v>12</v>
      </c>
      <c r="C19" s="40"/>
      <c r="D19" s="40"/>
      <c r="E19" s="9">
        <f>'Fane 4. Ikke-påvirkelige omk.'!C14</f>
        <v>1260812.404197044</v>
      </c>
      <c r="F19" s="40" t="s">
        <v>3</v>
      </c>
      <c r="G19" s="1"/>
    </row>
    <row r="20" spans="1:7" ht="15" customHeight="1" x14ac:dyDescent="0.4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4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4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4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45">
      <c r="A24" s="1"/>
      <c r="B24" s="39" t="s">
        <v>124</v>
      </c>
      <c r="C24" s="39"/>
      <c r="D24" s="39"/>
      <c r="E24" s="39"/>
      <c r="F24" s="39"/>
      <c r="G24" s="1"/>
    </row>
    <row r="25" spans="1:7" x14ac:dyDescent="0.45">
      <c r="A25" s="1"/>
      <c r="B25" s="41" t="s">
        <v>36</v>
      </c>
      <c r="C25" s="38"/>
      <c r="D25" s="38"/>
      <c r="E25" s="9">
        <f>'Fane 5. Kontrol af ØR2019'!E41</f>
        <v>0</v>
      </c>
      <c r="F25" s="40" t="s">
        <v>3</v>
      </c>
      <c r="G25" s="1"/>
    </row>
    <row r="26" spans="1:7" x14ac:dyDescent="0.45">
      <c r="A26" s="1"/>
      <c r="B26" s="32" t="s">
        <v>125</v>
      </c>
      <c r="C26" s="38"/>
      <c r="D26" s="38"/>
      <c r="E26" s="9">
        <f>'Fane 5. Kontrol af ØR2019'!E42</f>
        <v>0</v>
      </c>
      <c r="F26" s="40" t="s">
        <v>3</v>
      </c>
      <c r="G26" s="1"/>
    </row>
    <row r="27" spans="1:7" x14ac:dyDescent="0.45">
      <c r="A27" s="1"/>
      <c r="B27" s="39" t="s">
        <v>158</v>
      </c>
      <c r="C27" s="39"/>
      <c r="D27" s="39"/>
      <c r="E27" s="39"/>
      <c r="F27" s="39"/>
      <c r="G27" s="1"/>
    </row>
    <row r="28" spans="1:7" x14ac:dyDescent="0.45">
      <c r="A28" s="1"/>
      <c r="B28" s="32" t="s">
        <v>159</v>
      </c>
      <c r="C28" s="38"/>
      <c r="D28" s="38"/>
      <c r="E28" s="9">
        <v>100.35139586466144</v>
      </c>
      <c r="F28" s="40" t="s">
        <v>3</v>
      </c>
      <c r="G28" s="1"/>
    </row>
    <row r="29" spans="1:7" x14ac:dyDescent="0.45">
      <c r="A29" s="1"/>
      <c r="B29" s="39" t="s">
        <v>28</v>
      </c>
      <c r="C29" s="39"/>
      <c r="D29" s="39"/>
      <c r="E29" s="10">
        <f>SUM(E17,E19,E23,E25,E26,E28)</f>
        <v>5514893.8243566472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GPP0Aa+yemMXzjXlKkh/E+eyiJaUBpD6ntL/qSUKhk8n7iguDP9rTZIG5zb0X1ccLGignkWCYcrHkeBm9VXkVg==" saltValue="7JEe4AZGsxCkkZiZXWcM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2021'!E17</f>
        <v>4253981.0687637385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51898.569038917616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-73199.953842645147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4232679.6839600103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omk.'!C14*(1+'Fane 10. Nøgletal'!C13)</f>
        <v>1276194.315528248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ØR2019'!E41</f>
        <v>0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ØR2019'!E42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5508873.9994882587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AOA+icmd9BoNahQ6eLmDlJXOMgdke0+S2vtrFaqRnzB59KbxhtNdvDrAwRLXnhzxqrOa6GvmbhTTF/T3cSZGg==" saltValue="55VAAiAdbZLH8JSN3cI9x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4232679.6839600103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51638.692144312132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-72833.412393773484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4211484.9637105484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Nøgletal'!C13)^2</f>
        <v>1291763.8861776926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5503248.8498882409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4211484.9637105484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51380.116557268695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-72468.706364552883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4190396.3739032638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Nøgletal'!C13)^3</f>
        <v>1307523.4055890604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5497919.7794923242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1" t="s">
        <v>24</v>
      </c>
      <c r="C9" s="81"/>
      <c r="D9" s="81"/>
      <c r="E9" s="7">
        <v>4275964.6061087511</v>
      </c>
      <c r="F9" s="34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4275964.6061087511</v>
      </c>
      <c r="F10" s="34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74829.380606903156</v>
      </c>
      <c r="F14" s="34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-73963.497774166128</v>
      </c>
      <c r="F15" s="34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4276830.4889414879</v>
      </c>
      <c r="F16" s="40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9"/>
      <c r="F17" s="39"/>
      <c r="G17" s="1"/>
    </row>
    <row r="18" spans="1:7" x14ac:dyDescent="0.45">
      <c r="A18" s="1"/>
      <c r="B18" s="73" t="s">
        <v>12</v>
      </c>
      <c r="C18" s="73"/>
      <c r="D18" s="73"/>
      <c r="E18" s="9">
        <v>1278633.6530015401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0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5555464.1419430282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QvLKQCjEwq5bYsrDQ/SGlCPyNUTz8ey+O2ugcO2FdZyFrz/EPeTty8oIhjhEKT5oYG4sn1OPWfHYwAoV8cICmA==" saltValue="6miyKn1WQ9kTRPjGwY8eI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154</v>
      </c>
      <c r="C10" s="8">
        <v>1173105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32614</v>
      </c>
      <c r="D11" s="12" t="s">
        <v>3</v>
      </c>
      <c r="E11" s="1"/>
      <c r="F11" s="1"/>
    </row>
    <row r="12" spans="1:6" x14ac:dyDescent="0.45">
      <c r="A12" s="1"/>
      <c r="B12" s="46" t="s">
        <v>160</v>
      </c>
      <c r="C12" s="8">
        <v>24883.539354828667</v>
      </c>
      <c r="D12" s="12" t="s">
        <v>3</v>
      </c>
      <c r="E12" s="1"/>
      <c r="F12" s="1"/>
    </row>
    <row r="13" spans="1:6" x14ac:dyDescent="0.45">
      <c r="A13" s="1"/>
      <c r="B13" s="44" t="s">
        <v>101</v>
      </c>
      <c r="C13" s="10">
        <f>SUM(C10:C12)</f>
        <v>1230602.5393548287</v>
      </c>
      <c r="D13" s="11" t="s">
        <v>3</v>
      </c>
      <c r="E13" s="1"/>
      <c r="F13" s="1"/>
    </row>
    <row r="14" spans="1:6" x14ac:dyDescent="0.45">
      <c r="A14" s="1"/>
      <c r="B14" s="44" t="s">
        <v>102</v>
      </c>
      <c r="C14" s="10">
        <f>C13*(1+'Fane 10. Nøgletal'!C13)^2</f>
        <v>1260812.404197044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on/Uzyv/PPf43PtooDKu9zBKgU05lDHUU57ErCNY/ybPZLhQmdKBEC7J72MmNcku8dpUduyQEnaUtx2iWPrIfg==" saltValue="GDkcDfriQwlZNcQz7w+Md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0" t="s">
        <v>116</v>
      </c>
      <c r="C2" s="80"/>
      <c r="D2" s="80"/>
      <c r="E2" s="80"/>
      <c r="F2" s="80"/>
      <c r="G2" s="1"/>
    </row>
    <row r="3" spans="1:7" ht="15" customHeight="1" x14ac:dyDescent="0.45">
      <c r="A3" s="1"/>
      <c r="B3" s="80"/>
      <c r="C3" s="80"/>
      <c r="D3" s="80"/>
      <c r="E3" s="80"/>
      <c r="F3" s="80"/>
      <c r="G3" s="1"/>
    </row>
    <row r="4" spans="1:7" ht="15" customHeight="1" x14ac:dyDescent="0.45">
      <c r="A4" s="1"/>
      <c r="B4" s="33"/>
      <c r="C4" s="33"/>
      <c r="D4" s="33"/>
      <c r="E4" s="33"/>
      <c r="F4" s="33"/>
      <c r="G4" s="1"/>
    </row>
    <row r="5" spans="1:7" ht="15" customHeight="1" x14ac:dyDescent="0.45">
      <c r="A5" s="1"/>
      <c r="B5" s="85" t="s">
        <v>36</v>
      </c>
      <c r="C5" s="85"/>
      <c r="D5" s="85"/>
      <c r="E5" s="85"/>
      <c r="F5" s="85"/>
      <c r="G5" s="1"/>
    </row>
    <row r="6" spans="1:7" ht="15" customHeight="1" x14ac:dyDescent="0.45">
      <c r="A6" s="1"/>
      <c r="B6" s="86" t="s">
        <v>34</v>
      </c>
      <c r="C6" s="86"/>
      <c r="D6" s="86"/>
      <c r="E6" s="8">
        <v>0</v>
      </c>
      <c r="F6" s="12" t="s">
        <v>3</v>
      </c>
      <c r="G6" s="1"/>
    </row>
    <row r="7" spans="1:7" ht="15" customHeight="1" x14ac:dyDescent="0.45">
      <c r="A7" s="1"/>
      <c r="B7" s="86" t="s">
        <v>35</v>
      </c>
      <c r="C7" s="86"/>
      <c r="D7" s="86"/>
      <c r="E7" s="8">
        <v>0</v>
      </c>
      <c r="F7" s="12" t="s">
        <v>3</v>
      </c>
      <c r="G7" s="1"/>
    </row>
    <row r="8" spans="1:7" ht="15" customHeight="1" x14ac:dyDescent="0.45">
      <c r="A8" s="1"/>
      <c r="B8" s="77" t="s">
        <v>76</v>
      </c>
      <c r="C8" s="78"/>
      <c r="D8" s="79"/>
      <c r="E8" s="9">
        <f>SUM(E6:E7)</f>
        <v>0</v>
      </c>
      <c r="F8" s="15" t="s">
        <v>3</v>
      </c>
      <c r="G8" s="1"/>
    </row>
    <row r="9" spans="1:7" ht="15" customHeight="1" x14ac:dyDescent="0.45">
      <c r="A9" s="1"/>
      <c r="B9" s="82"/>
      <c r="C9" s="83"/>
      <c r="D9" s="83"/>
      <c r="E9" s="83"/>
      <c r="F9" s="84"/>
      <c r="G9" s="1"/>
    </row>
    <row r="10" spans="1:7" ht="27" customHeight="1" x14ac:dyDescent="0.45">
      <c r="A10" s="1"/>
      <c r="B10" s="70" t="s">
        <v>71</v>
      </c>
      <c r="C10" s="70"/>
      <c r="D10" s="70"/>
      <c r="E10" s="70"/>
      <c r="F10" s="70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5" t="s">
        <v>62</v>
      </c>
      <c r="C13" s="85"/>
      <c r="D13" s="85"/>
      <c r="E13" s="85"/>
      <c r="F13" s="85"/>
      <c r="G13" s="1"/>
    </row>
    <row r="14" spans="1:7" x14ac:dyDescent="0.45">
      <c r="A14" s="1"/>
      <c r="B14" s="86" t="s">
        <v>63</v>
      </c>
      <c r="C14" s="86"/>
      <c r="D14" s="86"/>
      <c r="E14" s="8">
        <v>0</v>
      </c>
      <c r="F14" s="12" t="s">
        <v>3</v>
      </c>
      <c r="G14" s="1"/>
    </row>
    <row r="15" spans="1:7" x14ac:dyDescent="0.45">
      <c r="A15" s="1"/>
      <c r="B15" s="86" t="s">
        <v>64</v>
      </c>
      <c r="C15" s="86"/>
      <c r="D15" s="86"/>
      <c r="E15" s="8">
        <v>0</v>
      </c>
      <c r="F15" s="12" t="s">
        <v>3</v>
      </c>
      <c r="G15" s="1"/>
    </row>
    <row r="16" spans="1:7" x14ac:dyDescent="0.45">
      <c r="A16" s="1"/>
      <c r="B16" s="86" t="s">
        <v>33</v>
      </c>
      <c r="C16" s="86"/>
      <c r="D16" s="86"/>
      <c r="E16" s="8">
        <v>0</v>
      </c>
      <c r="F16" s="12" t="s">
        <v>3</v>
      </c>
      <c r="G16" s="1"/>
    </row>
    <row r="17" spans="1:7" x14ac:dyDescent="0.45">
      <c r="A17" s="1"/>
      <c r="B17" s="87" t="s">
        <v>136</v>
      </c>
      <c r="C17" s="87"/>
      <c r="D17" s="87"/>
      <c r="E17" s="9">
        <f>E14-(E15-E16)</f>
        <v>0</v>
      </c>
      <c r="F17" s="15" t="s">
        <v>3</v>
      </c>
      <c r="G17" s="1"/>
    </row>
    <row r="18" spans="1:7" x14ac:dyDescent="0.45">
      <c r="A18" s="1"/>
      <c r="B18" s="88"/>
      <c r="C18" s="89"/>
      <c r="D18" s="89"/>
      <c r="E18" s="89"/>
      <c r="F18" s="90"/>
      <c r="G18" s="1"/>
    </row>
    <row r="19" spans="1:7" ht="28.5" customHeight="1" x14ac:dyDescent="0.45">
      <c r="A19" s="1"/>
      <c r="B19" s="70" t="s">
        <v>70</v>
      </c>
      <c r="C19" s="70"/>
      <c r="D19" s="70"/>
      <c r="E19" s="70"/>
      <c r="F19" s="70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5" t="s">
        <v>44</v>
      </c>
      <c r="C21" s="85"/>
      <c r="D21" s="85"/>
      <c r="E21" s="85"/>
      <c r="F21" s="85"/>
      <c r="G21" s="1"/>
    </row>
    <row r="22" spans="1:7" ht="15" customHeight="1" x14ac:dyDescent="0.45">
      <c r="A22" s="1"/>
      <c r="B22" s="86" t="s">
        <v>45</v>
      </c>
      <c r="C22" s="86"/>
      <c r="D22" s="86"/>
      <c r="E22" s="8">
        <v>5461798.0782835381</v>
      </c>
      <c r="F22" s="12" t="s">
        <v>3</v>
      </c>
      <c r="G22" s="1"/>
    </row>
    <row r="23" spans="1:7" ht="15" customHeight="1" x14ac:dyDescent="0.45">
      <c r="A23" s="1"/>
      <c r="B23" s="86" t="s">
        <v>46</v>
      </c>
      <c r="C23" s="86"/>
      <c r="D23" s="86"/>
      <c r="E23" s="8">
        <v>4436806</v>
      </c>
      <c r="F23" s="12" t="s">
        <v>3</v>
      </c>
      <c r="G23" s="1"/>
    </row>
    <row r="24" spans="1:7" ht="15" customHeight="1" x14ac:dyDescent="0.45">
      <c r="A24" s="1"/>
      <c r="B24" s="86" t="s">
        <v>33</v>
      </c>
      <c r="C24" s="86"/>
      <c r="D24" s="86"/>
      <c r="E24" s="8">
        <v>0</v>
      </c>
      <c r="F24" s="12" t="s">
        <v>3</v>
      </c>
      <c r="G24" s="1"/>
    </row>
    <row r="25" spans="1:7" x14ac:dyDescent="0.45">
      <c r="A25" s="1"/>
      <c r="B25" s="87" t="s">
        <v>137</v>
      </c>
      <c r="C25" s="87"/>
      <c r="D25" s="87"/>
      <c r="E25" s="9">
        <f>E22-(E23-E24)</f>
        <v>1024992.0782835381</v>
      </c>
      <c r="F25" s="15" t="s">
        <v>3</v>
      </c>
      <c r="G25" s="1"/>
    </row>
    <row r="26" spans="1:7" x14ac:dyDescent="0.45">
      <c r="A26" s="1"/>
      <c r="B26" s="82"/>
      <c r="C26" s="83"/>
      <c r="D26" s="83"/>
      <c r="E26" s="83"/>
      <c r="F26" s="84"/>
      <c r="G26" s="1"/>
    </row>
    <row r="27" spans="1:7" ht="28.5" customHeight="1" x14ac:dyDescent="0.45">
      <c r="A27" s="1"/>
      <c r="B27" s="70" t="s">
        <v>126</v>
      </c>
      <c r="C27" s="70"/>
      <c r="D27" s="70"/>
      <c r="E27" s="70"/>
      <c r="F27" s="70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5" t="s">
        <v>127</v>
      </c>
      <c r="C29" s="85"/>
      <c r="D29" s="85"/>
      <c r="E29" s="85"/>
      <c r="F29" s="85"/>
      <c r="G29" s="1"/>
    </row>
    <row r="30" spans="1:7" x14ac:dyDescent="0.45">
      <c r="A30" s="1"/>
      <c r="B30" s="86" t="s">
        <v>128</v>
      </c>
      <c r="C30" s="86"/>
      <c r="D30" s="86"/>
      <c r="E30" s="8">
        <v>5415823.7308988208</v>
      </c>
      <c r="F30" s="12" t="s">
        <v>3</v>
      </c>
      <c r="G30" s="1"/>
    </row>
    <row r="31" spans="1:7" x14ac:dyDescent="0.45">
      <c r="A31" s="1"/>
      <c r="B31" s="86" t="s">
        <v>129</v>
      </c>
      <c r="C31" s="86"/>
      <c r="D31" s="86"/>
      <c r="E31" s="8">
        <v>3604566</v>
      </c>
      <c r="F31" s="12" t="s">
        <v>3</v>
      </c>
      <c r="G31" s="1"/>
    </row>
    <row r="32" spans="1:7" x14ac:dyDescent="0.45">
      <c r="A32" s="1"/>
      <c r="B32" s="86" t="s">
        <v>33</v>
      </c>
      <c r="C32" s="86"/>
      <c r="D32" s="86"/>
      <c r="E32" s="8">
        <v>0</v>
      </c>
      <c r="F32" s="12" t="s">
        <v>3</v>
      </c>
      <c r="G32" s="1"/>
    </row>
    <row r="33" spans="1:7" x14ac:dyDescent="0.45">
      <c r="A33" s="1"/>
      <c r="B33" s="87" t="s">
        <v>138</v>
      </c>
      <c r="C33" s="87"/>
      <c r="D33" s="87"/>
      <c r="E33" s="9">
        <f>E30-(E31-E32)</f>
        <v>1811257.7308988208</v>
      </c>
      <c r="F33" s="15" t="s">
        <v>3</v>
      </c>
      <c r="G33" s="1"/>
    </row>
    <row r="34" spans="1:7" x14ac:dyDescent="0.45">
      <c r="A34" s="1"/>
      <c r="B34" s="82"/>
      <c r="C34" s="83"/>
      <c r="D34" s="83"/>
      <c r="E34" s="83"/>
      <c r="F34" s="84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5" t="s">
        <v>130</v>
      </c>
      <c r="C37" s="85"/>
      <c r="D37" s="85"/>
      <c r="E37" s="85"/>
      <c r="F37" s="85"/>
      <c r="G37" s="1"/>
    </row>
    <row r="38" spans="1:7" x14ac:dyDescent="0.45">
      <c r="A38" s="1"/>
      <c r="B38" s="91" t="s">
        <v>36</v>
      </c>
      <c r="C38" s="91"/>
      <c r="D38" s="91"/>
      <c r="E38" s="8">
        <f>E8</f>
        <v>0</v>
      </c>
      <c r="F38" s="12" t="s">
        <v>3</v>
      </c>
      <c r="G38" s="1"/>
    </row>
    <row r="39" spans="1:7" x14ac:dyDescent="0.45">
      <c r="A39" s="1"/>
      <c r="B39" s="91" t="s">
        <v>135</v>
      </c>
      <c r="C39" s="91"/>
      <c r="D39" s="91"/>
      <c r="E39" s="8">
        <f>IF(E17+E25+E33&lt;0,E17+E25+E33,0)</f>
        <v>0</v>
      </c>
      <c r="F39" s="12" t="s">
        <v>3</v>
      </c>
      <c r="G39" s="1"/>
    </row>
    <row r="40" spans="1:7" x14ac:dyDescent="0.45">
      <c r="A40" s="1"/>
      <c r="B40" s="91" t="s">
        <v>73</v>
      </c>
      <c r="C40" s="91"/>
      <c r="D40" s="91"/>
      <c r="E40" s="8">
        <v>2</v>
      </c>
      <c r="F40" s="12" t="s">
        <v>19</v>
      </c>
      <c r="G40" s="1"/>
    </row>
    <row r="41" spans="1:7" x14ac:dyDescent="0.45">
      <c r="A41" s="1"/>
      <c r="B41" s="87" t="s">
        <v>133</v>
      </c>
      <c r="C41" s="87"/>
      <c r="D41" s="87"/>
      <c r="E41" s="9">
        <f>SUM(E38)/E40</f>
        <v>0</v>
      </c>
      <c r="F41" s="15" t="s">
        <v>3</v>
      </c>
      <c r="G41" s="1"/>
    </row>
    <row r="42" spans="1:7" x14ac:dyDescent="0.45">
      <c r="A42" s="1"/>
      <c r="B42" s="87" t="s">
        <v>134</v>
      </c>
      <c r="C42" s="87"/>
      <c r="D42" s="87"/>
      <c r="E42" s="9">
        <f>E39/E40</f>
        <v>0</v>
      </c>
      <c r="F42" s="15" t="s">
        <v>3</v>
      </c>
      <c r="G42" s="1"/>
    </row>
    <row r="43" spans="1:7" x14ac:dyDescent="0.45">
      <c r="A43" s="1"/>
      <c r="B43" s="85"/>
      <c r="C43" s="85"/>
      <c r="D43" s="85"/>
      <c r="E43" s="85"/>
      <c r="F43" s="85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R4MueUfvXvH/C/RFmgRYSiddfEkOVOG/SKe1Zb0Lue+4XxbU/3Rdg+9sLxb4LeiWEIvXJ/8J5DoINEz9CP9h7w==" saltValue="/ad0Kn0sS7L5P8+hyhJJ/w==" spinCount="100000" sheet="1" objects="1" scenarios="1"/>
  <mergeCells count="34">
    <mergeCell ref="B43:F43"/>
    <mergeCell ref="B42:D42"/>
    <mergeCell ref="B37:F37"/>
    <mergeCell ref="B39:D39"/>
    <mergeCell ref="B40:D40"/>
    <mergeCell ref="B41:D41"/>
    <mergeCell ref="B38:D38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7" t="s">
        <v>156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2020-10-19T07:24:01Z</dcterms:modified>
</cp:coreProperties>
</file>