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ølleåværket AS (S06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15" i="11" l="1"/>
  <c r="E15" i="11"/>
  <c r="E11" i="11"/>
  <c r="E12" i="1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3" i="11" l="1"/>
  <c r="E14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5" i="11" l="1"/>
  <c r="C10" i="37" s="1"/>
  <c r="C12" i="37" s="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<sst xmlns="http://schemas.openxmlformats.org/spreadsheetml/2006/main" count="702" uniqueCount="282">
  <si>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</si>
  <si>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</si>
  <si>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</si>
  <si>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</si>
  <si>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</si>
  <si>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</si>
  <si>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</si>
  <si>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</si>
  <si>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</si>
  <si>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</si>
  <si>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</si>
  <si>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</si>
  <si>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</si>
  <si>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</si>
  <si>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</si>
  <si>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</si>
  <si>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</si>
  <si>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</si>
  <si>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</si>
  <si>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</si>
  <si>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</si>
  <si>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</si>
  <si>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</si>
  <si>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</si>
  <si>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</si>
  <si>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</si>
  <si>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</si>
  <si>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</si>
  <si>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</si>
  <si>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</si>
  <si>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</si>
  <si>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</si>
  <si>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</si>
  <si>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</si>
  <si>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</si>
  <si>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</si>
  <si>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</si>
  <si>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</si>
  <si>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</si>
  <si>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</si>
  <si>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</si>
  <si>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</si>
  <si>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</si>
  <si>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</si>
  <si>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</si>
  <si>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</si>
  <si>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</si>
  <si>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</si>
  <si>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</si>
  <si>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</si>
  <si>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</si>
  <si>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</si>
  <si>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</si>
  <si>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</si>
  <si>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</si>
  <si>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</si>
  <si>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</si>
  <si>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</si>
  <si>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</si>
  <si>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</si>
  <si>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</si>
  <si>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</si>
  <si>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</si>
  <si>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</si>
  <si>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</si>
  <si>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</si>
  <si>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</si>
  <si>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</si>
  <si>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</si>
  <si>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</si>
  <si>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</si>
  <si>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</si>
  <si>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</si>
  <si>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</si>
  <si>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</si>
  <si>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</si>
  <si>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</si>
  <si>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</si>
  <si>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</si>
  <si>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</si>
  <si>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</si>
  <si>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</si>
  <si>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</si>
  <si>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</si>
  <si>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</si>
  <si>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</si>
  <si>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</si>
  <si>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</si>
  <si>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</si>
  <si>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</si>
  <si>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</si>
  <si>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</si>
  <si>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</si>
  <si>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</si>
  <si>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</si>
  <si>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</si>
  <si>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</si>
  <si>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</si>
  <si>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</si>
  <si>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</si>
  <si>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</si>
  <si>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</si>
  <si>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</si>
  <si>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</si>
  <si>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</si>
  <si>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</si>
  <si>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</si>
  <si>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</si>
  <si>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</si>
  <si>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</si>
  <si>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</si>
  <si>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</si>
  <si>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</si>
  <si>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</si>
  <si>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</si>
  <si>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</si>
  <si>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</si>
  <si>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</si>
  <si>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</si>
  <si>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</si>
  <si>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</si>
  <si>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</si>
  <si>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</si>
  <si>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</si>
  <si>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</si>
  <si>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</si>
  <si>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</si>
  <si>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</si>
  <si>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</si>
  <si>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</si>
  <si>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</si>
  <si>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</si>
  <si>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</si>
  <si>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</si>
  <si>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</si>
  <si>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</si>
  <si>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</si>
  <si>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</si>
  <si>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</si>
  <si>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</si>
  <si>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</si>
  <si>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</si>
  <si>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</si>
  <si>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</si>
  <si>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</si>
  <si>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</si>
  <si>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</si>
  <si>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</si>
  <si>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</si>
  <si>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</si>
  <si>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</si>
  <si>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</si>
  <si>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</si>
  <si>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</si>
  <si>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</si>
  <si>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</si>
  <si>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</si>
  <si>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</si>
  <si>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</si>
  <si>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</si>
  <si>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</si>
  <si>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</si>
  <si>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</si>
  <si>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</si>
  <si>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</si>
  <si>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</si>
  <si>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</si>
  <si>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</si>
  <si>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</si>
  <si>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</si>
  <si>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</si>
  <si>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</si>
  <si>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</si>
  <si>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</si>
  <si>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</si>
  <si>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</si>
  <si>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</si>
  <si>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</si>
  <si>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</si>
  <si>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</si>
  <si>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</si>
  <si>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</si>
  <si>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</si>
  <si>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</si>
  <si>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</si>
  <si>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</si>
  <si>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</si>
  <si>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</si>
  <si>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</si>
  <si>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</si>
  <si>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</si>
  <si>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</si>
  <si>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</si>
  <si>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</si>
  <si>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</si>
  <si>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</si>
  <si>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</si>
  <si>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</si>
  <si>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</si>
  <si>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</si>
  <si>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</si>
  <si>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</si>
  <si>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</si>
  <si>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</si>
  <si>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</si>
  <si>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</si>
  <si>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</si>
  <si>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</si>
  <si>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</si>
  <si>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</si>
  <si>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</si>
  <si>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</si>
  <si>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</si>
  <si>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</si>
  <si>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</si>
  <si>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</si>
  <si>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</si>
  <si>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</si>
  <si>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</si>
  <si>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</si>
  <si>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</si>
  <si>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</si>
  <si>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</si>
  <si>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</si>
  <si>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</si>
  <si>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</si>
  <si>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</si>
  <si>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</si>
  <si>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</si>
  <si>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</si>
  <si>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</si>
  <si>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</si>
  <si>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</si>
  <si>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</si>
  <si>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</si>
  <si>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</si>
  <si>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</si>
  <si>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</si>
  <si>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</si>
  <si>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</si>
  <si>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</si>
  <si>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</si>
  <si>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</si>
  <si>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</si>
  <si>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</si>
  <si>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</si>
  <si>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</si>
  <si>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</si>
  <si>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</si>
  <si>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</si>
  <si>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</si>
  <si>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</si>
  <si>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</si>
  <si>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</si>
  <si>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</si>
  <si>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</si>
  <si>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</si>
  <si>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</si>
  <si>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</si>
  <si>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</si>
  <si>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</si>
  <si>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</si>
  <si>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</si>
  <si>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</si>
  <si>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</si>
  <si>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</si>
  <si>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</si>
  <si>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</si>
  <si>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</si>
  <si>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Øvrige IPO</t>
  </si>
  <si>
    <t>Ingen tilknyttet virksomhed</t>
  </si>
  <si>
    <t>Ingen bortfald eller nedsættelse</t>
  </si>
  <si>
    <t>Forklaring, Konstruktioner</t>
  </si>
  <si>
    <t>60</t>
  </si>
  <si>
    <t>Forklaring, Mek/EL</t>
  </si>
  <si>
    <t>20</t>
  </si>
  <si>
    <t>Forklaring, SRO</t>
  </si>
  <si>
    <t>10</t>
  </si>
  <si>
    <t xml:space="preserve">Udvidelse af forsymomgsområde </t>
  </si>
  <si>
    <t>Ingen 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</si>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</sst>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3575853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140988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4188913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838523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16392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8760669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8975733.261573961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9" t="s">
        <v>178</v>
      </c>
      <c r="C19" s="90"/>
      <c r="D19" s="91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9"/>
      <c r="C24" s="90"/>
      <c r="D24" s="9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9" t="s">
        <v>146</v>
      </c>
      <c r="C27" s="90"/>
      <c r="D27" s="91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9"/>
      <c r="C32" s="90"/>
      <c r="D32" s="9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62227013.782550141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61018440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191704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1400277.7825501412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57001745.64356076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57088943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-87197.356439240277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60420355.792056933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60825975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17200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-388419.20794306695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280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281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2" t="s">
        <v>273</v>
      </c>
      <c r="D10" s="9">
        <v>120676.71</v>
      </c>
      <c r="E10" s="9">
        <f>IFERROR(D10/C10,0)</f>
        <v>2011.2785000000001</v>
      </c>
      <c r="F10" s="9">
        <v>0</v>
      </c>
      <c r="G10" s="9">
        <v>3899.1</v>
      </c>
      <c r="H10" s="14" t="s">
        <v>3</v>
      </c>
      <c r="I10" s="1"/>
    </row>
    <row r="11" spans="1:9" x14ac:dyDescent="0.25">
      <c r="A11" s="1"/>
      <c r="B11" s="56" t="s">
        <v>274</v>
      </c>
      <c r="C11" s="112" t="s">
        <v>275</v>
      </c>
      <c r="D11" s="9">
        <v>234039.67999999999</v>
      </c>
      <c r="E11" s="9">
        <f t="shared" ref="E11:E12" si="0">IFERROR(D11/C11,0)</f>
        <v>11701.984</v>
      </c>
      <c r="F11" s="9">
        <v>0</v>
      </c>
      <c r="G11" s="9">
        <v>7561.9</v>
      </c>
      <c r="H11" s="14" t="s">
        <v>3</v>
      </c>
      <c r="I11" s="1"/>
    </row>
    <row r="12" spans="1:9" x14ac:dyDescent="0.25">
      <c r="A12" s="1"/>
      <c r="B12" s="56" t="s">
        <v>276</v>
      </c>
      <c r="C12" s="112" t="s">
        <v>277</v>
      </c>
      <c r="D12" s="9">
        <v>10970.61</v>
      </c>
      <c r="E12" s="9">
        <f t="shared" si="0"/>
        <v>1097.0610000000001</v>
      </c>
      <c r="F12" s="9">
        <v>0</v>
      </c>
      <c r="G12" s="9">
        <v>354.46</v>
      </c>
      <c r="H12" s="14" t="s">
        <v>3</v>
      </c>
      <c r="I12" s="1"/>
    </row>
    <row r="13" spans="1:9" x14ac:dyDescent="0.25">
      <c r="A13" s="1"/>
      <c r="B13" s="56" t="s">
        <v>272</v>
      </c>
      <c r="C13" s="112" t="s">
        <v>273</v>
      </c>
      <c r="D13" s="9">
        <v>11478.5</v>
      </c>
      <c r="E13" s="9">
        <f t="shared" ref="E13:E14" si="1">IFERROR(D13/C13,0)</f>
        <v>191.30833333333334</v>
      </c>
      <c r="F13" s="9">
        <v>0</v>
      </c>
      <c r="G13" s="9">
        <v>370.87</v>
      </c>
      <c r="H13" s="14" t="s">
        <v>3</v>
      </c>
      <c r="I13" s="1"/>
    </row>
    <row r="14" spans="1:9" x14ac:dyDescent="0.25">
      <c r="A14" s="1"/>
      <c r="B14" s="56" t="s">
        <v>274</v>
      </c>
      <c r="C14" s="112" t="s">
        <v>275</v>
      </c>
      <c r="D14" s="9">
        <v>34435.5</v>
      </c>
      <c r="E14" s="9">
        <f t="shared" si="1"/>
        <v>1721.7750000000001</v>
      </c>
      <c r="F14" s="9">
        <v>0</v>
      </c>
      <c r="G14" s="9">
        <v>1112.6199999999999</v>
      </c>
      <c r="H14" s="14" t="s">
        <v>3</v>
      </c>
      <c r="I14" s="1"/>
    </row>
    <row r="15" spans="1:9" x14ac:dyDescent="0.25">
      <c r="A15" s="1"/>
      <c r="B15" s="89" t="s">
        <v>238</v>
      </c>
      <c r="C15" s="90"/>
      <c r="D15" s="91"/>
      <c r="E15" s="12">
        <f>SUM(E10:E14)</f>
        <v>16723.406833333334</v>
      </c>
      <c r="F15" s="12">
        <f t="shared" ref="F15" si="2">SUM(F10:F14)</f>
        <v>0</v>
      </c>
      <c r="G15" s="12">
        <f>SUM(G10:G14)</f>
        <v>13298.95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Anlægsprojekter'!F15</f>
        <v>0</v>
      </c>
      <c r="D10" s="14" t="s">
        <v>3</v>
      </c>
      <c r="E10" s="9">
        <f>SUM('Fane 9. Anlægsprojekter'!E15,'Fane 9. Anlægsprojekter'!G15)</f>
        <v>30022.356833333335</v>
      </c>
      <c r="F10" s="14" t="s">
        <v>3</v>
      </c>
      <c r="G10" s="1"/>
    </row>
    <row r="11" spans="1:7" x14ac:dyDescent="0.25">
      <c r="A11" s="1"/>
      <c r="B11" s="113" t="s">
        <v>278</v>
      </c>
      <c r="C11" s="22">
        <v>65247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65247</v>
      </c>
      <c r="D12" s="13" t="s">
        <v>3</v>
      </c>
      <c r="E12" s="12">
        <f>SUM(E10:E11)</f>
        <v>30022.356833333335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66043.013399999996</v>
      </c>
      <c r="D13" s="13" t="s">
        <v>3</v>
      </c>
      <c r="E13" s="12">
        <f>E12*(1+'Fane 14. Nøgletal'!C13)</f>
        <v>30388.629586700001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94kuSD+9cEvbzSL/Ay332gZC06FVX/Xw+teDT4DpUpt+HJ/RcSN12j4sar+Nb9SljJbwUiHwr/iYFox8HRLnw==" saltValue="SqiFTzV3A2oldEXb0Kv0Q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BE4pToFoJBh0S2GT2lXPGq/ykbbhn9CjCqoJ81As/kpvlbdaBCoekf8rax9TKWhVGocdiGhnsF6lVGG0lDtcA==" saltValue="G+n8QoNkkhiWJVZMkPu5X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56715583.856204681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66043.013399999996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30388.629586700001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1118473.46801167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-107368.27861352819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-591907.44598457986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-835790.22978455445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56395423.012820385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8975733.261573961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65371156.274394348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56395423.012820385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688024.1607564087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-105798.37266388474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-587146.14248907997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-795939.92174154229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55594562.736682281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9085237.2073651627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64679799.944047444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55594562.736682281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678253.66538752383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-104295.95084629684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-582423.13891889772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-783495.00309515244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54802602.309209459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9196077.1012950186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63998679.410504475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54802602.309209459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668591.74817235547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-102810.22523303614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-577738.12718943413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-771244.66697425814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54019401.037985086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9308269.2419308182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63327670.279915906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54931783.904778987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2200006.0188183002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1125496.2614948666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-107973.96407149677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-590980.61176587571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-842747.75305010634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56715583.856204681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4284444.7452688199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-103166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60896862.601473503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28686602.633601896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573732.05267203797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28604845.816096131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705327.62859925744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343892.50053125003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593081.3189045327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29569551.857282739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591391.03714565479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29549030.588293787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590980.61176587571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29528523.561065514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66848.738163479997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591907.44598457986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29357307.124453995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587146.14248907997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29121156.945944887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582423.13891889772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28886906.359471705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577738.12718943413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26599895.532645136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242059.04934707074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26819098.621755786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580516.65650264849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484973.19042517431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27385648.324370347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484725.97534135514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27430870.519304864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2243346.137389021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842747.75305010634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29399448.841045558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30759.370867657741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835790.22978455445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28943269.88151063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795939.92174154229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28490727.38527827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783495.00309515244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28045260.617245749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771244.66697425814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6.0044268130962425E-3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5.5752315814583059E-3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1.8533984526578743E-3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2020-09-03T11:34:39Z</dcterms:modified>
</cp:coreProperties>
</file>