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525" yWindow="7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2" i="11" l="1"/>
  <c r="F13" i="11"/>
  <c r="E35" i="13" l="1"/>
  <c r="G35" i="13" s="1"/>
  <c r="E27" i="13"/>
  <c r="E19" i="13"/>
  <c r="E15" i="13"/>
  <c r="G11" i="12"/>
  <c r="E16" i="2" s="1"/>
  <c r="G23" i="12"/>
  <c r="G17" i="12"/>
  <c r="F11" i="11"/>
  <c r="F14" i="11"/>
  <c r="F15" i="11"/>
  <c r="F16" i="11"/>
  <c r="F17" i="11"/>
  <c r="F10" i="11"/>
  <c r="F18" i="11" s="1"/>
  <c r="G29" i="12" s="1"/>
  <c r="E14" i="2"/>
  <c r="G14" i="2" s="1"/>
  <c r="G12" i="7"/>
  <c r="G15" i="6"/>
  <c r="G15" i="5"/>
  <c r="G15" i="4"/>
  <c r="E22" i="2"/>
  <c r="G22" i="2" s="1"/>
  <c r="E18" i="2"/>
  <c r="E17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 s="1"/>
  <c r="E11" i="5"/>
  <c r="E13" i="5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<sst xmlns="http://schemas.openxmlformats.org/spreadsheetml/2006/main" count="258" uniqueCount="125">
  <si>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</si>
  <si>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</si>
  <si>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</si>
  <si>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</si>
  <si>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</si>
  <si>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</si>
  <si>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</si>
  <si>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</si>
  <si>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</si>
  <si>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</si>
  <si>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</si>
  <si>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</si>
  <si>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</si>
  <si>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</si>
  <si>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</si>
  <si>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</si>
  <si>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</si>
  <si>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</si>
  <si>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</si>
  <si>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</si>
  <si>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</si>
  <si>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</si>
  <si>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</si>
  <si>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</si>
  <si>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</si>
  <si>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</si>
  <si>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</si>
  <si>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</si>
  <si>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</si>
  <si>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</si>
  <si>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</si>
  <si>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</si>
  <si>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</si>
  <si>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</si>
  <si>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</si>
  <si>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</si>
  <si>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</si>
  <si>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</si>
  <si>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</si>
  <si>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</si>
  <si>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</si>
  <si>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</si>
  <si>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</si>
  <si>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</si>
  <si>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</si>
  <si>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</si>
  <si>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</si>
  <si>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</si>
  <si>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</si>
  <si>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</si>
  <si>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</si>
  <si>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</si>
  <si>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</si>
  <si>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</si>
  <si>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</si>
  <si>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</si>
  <si>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</si>
  <si>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</si>
  <si>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</si>
  <si>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</si>
  <si>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</si>
  <si>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</si>
  <si>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</si>
  <si>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</si>
  <si>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</si>
  <si>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</si>
  <si>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</si>
  <si>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</si>
  <si>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</si>
  <si>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</si>
  <si>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</si>
  <si>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</si>
  <si>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</si>
  <si>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</si>
  <si>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</si>
  <si>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</si>
  <si>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</si>
  <si>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</si>
  <si>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</si>
  <si>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</si>
  <si>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</si>
  <si>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</si>
  <si>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</si>
  <si>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</si>
  <si>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</si>
  <si>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</si>
  <si>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</si>
  <si>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</si>
  <si>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</si>
  <si>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</si>
  <si>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</si>
  <si>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</si>
  <si>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</si>
  <si>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</si>
  <si>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</si>
  <si>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</si>
  <si>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</si>
  <si>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</si>
  <si>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</si>
  <si>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</si>
  <si>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</si>
  <si>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</si>
  <si>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</si>
  <si>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</si>
  <si>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</si>
  <si>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</si>
  <si>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</si>
  <si>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</si>
  <si>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</si>
  <si>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</si>
  <si>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Boring (inkl. etablering, forerør, filter og prøvepumpning)</t>
  </si>
  <si>
    <t>Pumpe inkl. stigrør og forerørsforsejlinger mv.</t>
  </si>
  <si>
    <t>Ledningsnet ≤ Ø50 mm</t>
  </si>
  <si>
    <t>Ø 50mm &lt; Ledningsnet ≤ Ø110 mm</t>
  </si>
  <si>
    <t>Stik på ledningsnet, Konstruktioner</t>
  </si>
  <si>
    <t>Ventiler på Ø 50mm &lt; Ledningsnet ≤ Ø110 mm</t>
  </si>
  <si>
    <t>SRO-brønd/kvarterbrønd/sektionsbrønd, Mek./EL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</si>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</sst>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2073041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1712068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360973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34478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2275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32203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13333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61500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2015'!F18</f>
        <v>73305.954333333328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71778.908666666655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5102327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1382830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100639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62284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26667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1572420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378000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378000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-666393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-58871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-433307.54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-1158571.54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791848.46</v>
      </c>
      <c r="F28" s="16" t="s">
        <v>4</v>
      </c>
      <c r="G28" s="31">
        <f>IF(E28&lt;0,0,-E28)</f>
        <v>-791848.46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117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118</v>
      </c>
      <c r="C32" s="68"/>
      <c r="D32" s="69"/>
      <c r="E32" s="36">
        <v>4770178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4770178</v>
      </c>
      <c r="F35" s="16" t="s">
        <v>4</v>
      </c>
      <c r="G35" s="33">
        <f>-E35</f>
        <v>-4770178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-459699.45999999996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124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5174704.9987829262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2072222.8368813398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52742.19675232697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5121962.8020305997</v>
      </c>
      <c r="F12" s="17" t="s">
        <v>4</v>
      </c>
      <c r="G12" s="33">
        <f>E12</f>
        <v>5121962.8020305997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360973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32203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71778.908666666655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464954.90866666666</v>
      </c>
      <c r="F20" s="17" t="s">
        <v>4</v>
      </c>
      <c r="G20" s="33">
        <f>E20</f>
        <v>464954.90866666666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-459699.45999999996</v>
      </c>
      <c r="F22" s="17" t="s">
        <v>4</v>
      </c>
      <c r="G22" s="33">
        <f>E22</f>
        <v>-459699.45999999996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5127218.2506972663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5121962.8020305997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2072222.8368813398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65048.927585788617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52504.018266013147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5134507.7113503758</v>
      </c>
      <c r="F13" s="17" t="s">
        <v>4</v>
      </c>
      <c r="G13" s="33">
        <f>E13</f>
        <v>5134507.7113503758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5134507.7113503758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5134507.7113503749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2098540.0669097328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65208.24793414976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52266.915369925649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5147449.0439145984</v>
      </c>
      <c r="F13" s="17" t="s">
        <v>4</v>
      </c>
      <c r="G13" s="33">
        <f>E13</f>
        <v>5147449.0439145984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5147449.0439145984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topLeftCell="A13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5147449.0439145984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2125191.525759486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65372.602857715399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52030.883206806604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5160790.7635655077</v>
      </c>
      <c r="F13" s="17" t="s">
        <v>4</v>
      </c>
      <c r="G13" s="33">
        <f>E13</f>
        <v>5160790.7635655077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5160790.7635655077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1289206.7235185176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1813275.4383830687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2072222.8368813398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5174704.9987829262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3102482.1619015867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52742.19675232697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-734000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-734002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0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121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30</v>
      </c>
      <c r="E10" s="36">
        <v>374691.69</v>
      </c>
      <c r="F10" s="20">
        <f>E10/D10</f>
        <v>12489.723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15</v>
      </c>
      <c r="E11" s="36">
        <v>62011.91</v>
      </c>
      <c r="F11" s="20">
        <f t="shared" ref="F11:F17" si="0">E11/D11</f>
        <v>4134.1273333333338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45538.5</v>
      </c>
      <c r="F12" s="20">
        <f t="shared" si="0"/>
        <v>607.17999999999995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1076092.5</v>
      </c>
      <c r="F13" s="20">
        <f t="shared" si="0"/>
        <v>14347.9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54392.66</v>
      </c>
      <c r="F14" s="20">
        <f t="shared" si="0"/>
        <v>725.23546666666675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75</v>
      </c>
      <c r="E15" s="36">
        <v>212817.34</v>
      </c>
      <c r="F15" s="20">
        <f t="shared" si="0"/>
        <v>2837.5645333333332</v>
      </c>
      <c r="G15" s="10" t="s">
        <v>4</v>
      </c>
      <c r="H15" s="1"/>
    </row>
    <row r="16" spans="1:8" x14ac:dyDescent="0.25">
      <c r="A16" s="1"/>
      <c r="B16" s="41" t="s">
        <v>115</v>
      </c>
      <c r="C16" s="39">
        <v>2015</v>
      </c>
      <c r="D16" s="39">
        <v>75</v>
      </c>
      <c r="E16" s="36">
        <v>17984.400000000001</v>
      </c>
      <c r="F16" s="20">
        <f t="shared" si="0"/>
        <v>239.79200000000003</v>
      </c>
      <c r="G16" s="10" t="s">
        <v>4</v>
      </c>
      <c r="H16" s="1"/>
    </row>
    <row r="17" spans="1:8" ht="26.25" x14ac:dyDescent="0.25">
      <c r="A17" s="1"/>
      <c r="B17" s="41" t="s">
        <v>116</v>
      </c>
      <c r="C17" s="39">
        <v>2015</v>
      </c>
      <c r="D17" s="39">
        <v>15</v>
      </c>
      <c r="E17" s="36">
        <v>568866.48</v>
      </c>
      <c r="F17" s="20">
        <f t="shared" si="0"/>
        <v>37924.432000000001</v>
      </c>
      <c r="G17" s="10" t="s">
        <v>4</v>
      </c>
      <c r="H17" s="1"/>
    </row>
    <row r="18" spans="1:8" x14ac:dyDescent="0.25">
      <c r="A18" s="1"/>
      <c r="B18" s="70" t="s">
        <v>5</v>
      </c>
      <c r="C18" s="71"/>
      <c r="D18" s="71"/>
      <c r="E18" s="72"/>
      <c r="F18" s="34">
        <f>SUM(F10:F17)</f>
        <v>73305.954333333328</v>
      </c>
      <c r="G18" s="1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2016-12-13T13:29:10Z</dcterms:modified>
</cp:coreProperties>
</file>