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<sst xmlns="http://schemas.openxmlformats.org/spreadsheetml/2006/main" count="99" uniqueCount="68">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</sst>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1715243.6772506665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41350.536138666663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1756594.2133893331</v>
      </c>
      <c r="C4" s="54" t="s">
        <v>10</v>
      </c>
    </row>
    <row r="5" spans="1:3" x14ac:dyDescent="0.25">
      <c r="A5" s="44" t="s">
        <v>0</v>
      </c>
      <c r="B5" s="35">
        <f>Investeringer!E3</f>
        <v>2334244.6737127672</v>
      </c>
      <c r="C5" s="22" t="s">
        <v>10</v>
      </c>
    </row>
    <row r="6" spans="1:3" x14ac:dyDescent="0.25">
      <c r="A6" s="4" t="s">
        <v>1</v>
      </c>
      <c r="B6" s="32">
        <f>Investeringer!F3</f>
        <v>376445</v>
      </c>
      <c r="C6" t="s">
        <v>10</v>
      </c>
    </row>
    <row r="7" spans="1:3" x14ac:dyDescent="0.25">
      <c r="A7" s="4" t="s">
        <v>2</v>
      </c>
      <c r="B7" s="32">
        <f>Investeringer!G3</f>
        <v>2000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367044</v>
      </c>
      <c r="C8" t="s">
        <v>10</v>
      </c>
    </row>
    <row r="9" spans="1:3" s="21" customFormat="1" x14ac:dyDescent="0.25">
      <c r="A9" s="3" t="s">
        <v>44</v>
      </c>
      <c r="B9" s="45">
        <f>SUM(B5:B8)</f>
        <v>3079733.6737127672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3037209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3037209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7873536.8871021001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7943231.3885071361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F4" sqref="F4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1852046</v>
      </c>
      <c r="C2" s="46">
        <v>0</v>
      </c>
      <c r="D2" s="46">
        <f>B2+C2</f>
        <v>1852046</v>
      </c>
      <c r="E2" s="47">
        <f>D2</f>
        <v>1852046</v>
      </c>
      <c r="F2" s="46">
        <v>2034101</v>
      </c>
      <c r="G2" s="46">
        <v>0</v>
      </c>
      <c r="H2" s="46">
        <f>F2-G2</f>
        <v>2034101</v>
      </c>
      <c r="I2" s="46">
        <f>AVERAGEIF(E2:E4,"&lt;&gt;0")</f>
        <v>1715243.6772506665</v>
      </c>
      <c r="J2" s="46">
        <v>1466037.2153533734</v>
      </c>
      <c r="K2" s="36">
        <f>IF(H2&gt;I2,IF(I2&gt;J2,I2,J2),H2)</f>
        <v>1715243.6772506665</v>
      </c>
    </row>
    <row r="3" spans="1:11" s="22" customFormat="1" x14ac:dyDescent="0.25">
      <c r="A3" s="27">
        <v>2014</v>
      </c>
      <c r="B3" s="46">
        <v>1651882</v>
      </c>
      <c r="C3" s="46"/>
      <c r="D3" s="46">
        <f t="shared" ref="D3:D4" si="0">B3+C3</f>
        <v>1651882</v>
      </c>
      <c r="E3" s="47">
        <f>D3*Pristalsregulering!C7</f>
        <v>1653203.5055999998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1614946</v>
      </c>
      <c r="C4" s="46"/>
      <c r="D4" s="46">
        <f t="shared" si="0"/>
        <v>1614946</v>
      </c>
      <c r="E4" s="47">
        <f>D4*Pristalsregulering!$C$6*Pristalsregulering!$C$7</f>
        <v>1640481.5261519998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23500</v>
      </c>
      <c r="C3" s="39">
        <v>16624</v>
      </c>
      <c r="D3" s="39">
        <v>0</v>
      </c>
      <c r="E3" s="38">
        <f>B3</f>
        <v>23500</v>
      </c>
      <c r="F3" s="39">
        <f t="shared" ref="F3:G3" si="0">C3</f>
        <v>16624</v>
      </c>
      <c r="G3" s="40">
        <f t="shared" si="0"/>
        <v>0</v>
      </c>
      <c r="H3" s="41">
        <f>IF(E3=0,0,AVERAGEIF(E3:E5,"&lt;&gt;0"))+IF(F3=0,0,AVERAGEIF(F3:F5,"&lt;&gt;0"))+IF(G3=0,0,AVERAGEIF(G3:G5,"&lt;&gt;0"))</f>
        <v>41350.536138666663</v>
      </c>
    </row>
    <row r="4" spans="1:8" x14ac:dyDescent="0.25">
      <c r="A4" s="30">
        <v>2014</v>
      </c>
      <c r="B4" s="38">
        <v>22000</v>
      </c>
      <c r="C4" s="39">
        <v>16624</v>
      </c>
      <c r="D4" s="39">
        <v>0</v>
      </c>
      <c r="E4" s="38">
        <f>B4*Pristalsregulering!$C$7</f>
        <v>22017.599999999999</v>
      </c>
      <c r="F4" s="39">
        <f>C4*Pristalsregulering!$C$7</f>
        <v>16637.299199999998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22000</v>
      </c>
      <c r="C5" s="39">
        <v>22568</v>
      </c>
      <c r="D5" s="39">
        <v>0</v>
      </c>
      <c r="E5" s="38">
        <f>B5*Pristalsregulering!$C$7*Pristalsregulering!$C$6</f>
        <v>22347.863999999998</v>
      </c>
      <c r="F5" s="39">
        <f>C5*Pristalsregulering!$C$7*Pristalsregulering!$C$6</f>
        <v>22924.845215999994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2144068.0560948099</v>
      </c>
      <c r="C3" s="35">
        <v>364439</v>
      </c>
      <c r="D3" s="37">
        <v>2000</v>
      </c>
      <c r="E3" s="32">
        <f>B3*Pristalsregulering!C2*Pristalsregulering!C3*Pristalsregulering!C4*Pristalsregulering!C5*Pristalsregulering!C6*Pristalsregulering!C7</f>
        <v>2334244.6737127672</v>
      </c>
      <c r="F3" s="32">
        <v>376445</v>
      </c>
      <c r="G3" s="32">
        <f>D3</f>
        <v>2000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367044</v>
      </c>
      <c r="D3" s="35">
        <v>0</v>
      </c>
      <c r="E3" s="37">
        <v>0</v>
      </c>
      <c r="F3" s="35">
        <f>B3</f>
        <v>0</v>
      </c>
      <c r="G3" s="35">
        <f>C3</f>
        <v>367044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367044</v>
      </c>
      <c r="L3" s="40">
        <f>AVERAGE(H3:H5)+AVERAGE(I3:I5)</f>
        <v>0</v>
      </c>
      <c r="M3" s="41">
        <f>SUM(J3:L3)</f>
        <v>367044</v>
      </c>
      <c r="N3" s="22"/>
    </row>
    <row r="4" spans="1:14" x14ac:dyDescent="0.25">
      <c r="A4" s="27">
        <v>2014</v>
      </c>
      <c r="B4" s="42">
        <v>0</v>
      </c>
      <c r="C4" s="35">
        <v>327778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328040.22239999997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358208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363871.98489599989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1583</v>
      </c>
      <c r="E2" s="39">
        <v>0</v>
      </c>
      <c r="F2" s="39">
        <v>73712</v>
      </c>
      <c r="G2" s="39">
        <v>2929392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3037209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2016-11-17T15:07:52Z</dcterms:modified>
</cp:coreProperties>
</file>