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085" yWindow="7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F14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1" i="4" l="1"/>
  <c r="E13" i="4" s="1"/>
  <c r="G13" i="4" s="1"/>
  <c r="G16" i="4" s="1"/>
  <c r="E12" i="4"/>
  <c r="E9" i="5" s="1"/>
  <c r="E12" i="5" l="1"/>
  <c r="E9" i="6" s="1"/>
  <c r="E11" i="5"/>
  <c r="E13" i="5" s="1"/>
  <c r="G13" i="5" s="1"/>
  <c r="G16" i="5" s="1"/>
  <c r="E11" i="6" l="1"/>
  <c r="E13" i="6" s="1"/>
  <c r="G13" i="6" s="1"/>
  <c r="G16" i="6" s="1"/>
  <c r="E12" i="6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<sst xmlns="http://schemas.openxmlformats.org/spreadsheetml/2006/main" count="250" uniqueCount="122">
  <si>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</si>
  <si>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</si>
  <si>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</si>
  <si>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</si>
  <si>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</si>
  <si>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</si>
  <si>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</si>
  <si>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</si>
  <si>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</si>
  <si>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</si>
  <si>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</si>
  <si>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</si>
  <si>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</si>
  <si>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</si>
  <si>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</si>
  <si>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</si>
  <si>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</si>
  <si>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</si>
  <si>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</si>
  <si>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</si>
  <si>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</si>
  <si>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</si>
  <si>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</si>
  <si>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</si>
  <si>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</si>
  <si>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</si>
  <si>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</si>
  <si>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</si>
  <si>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</si>
  <si>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</si>
  <si>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</si>
  <si>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</si>
  <si>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</si>
  <si>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</si>
  <si>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</si>
  <si>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</si>
  <si>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</si>
  <si>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</si>
  <si>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</si>
  <si>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</si>
  <si>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</si>
  <si>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</si>
  <si>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</si>
  <si>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</si>
  <si>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</si>
  <si>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</si>
  <si>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</si>
  <si>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</si>
  <si>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</si>
  <si>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</si>
  <si>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</si>
  <si>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</si>
  <si>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</si>
  <si>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</si>
  <si>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</si>
  <si>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</si>
  <si>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</si>
  <si>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</si>
  <si>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</si>
  <si>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</si>
  <si>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</si>
  <si>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</si>
  <si>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</si>
  <si>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</si>
  <si>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</si>
  <si>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</si>
  <si>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</si>
  <si>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</si>
  <si>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</si>
  <si>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</si>
  <si>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</si>
  <si>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</si>
  <si>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</si>
  <si>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</si>
  <si>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</si>
  <si>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</si>
  <si>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</si>
  <si>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</si>
  <si>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</si>
  <si>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</si>
  <si>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</si>
  <si>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</si>
  <si>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</si>
  <si>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</si>
  <si>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</si>
  <si>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</si>
  <si>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</si>
  <si>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</si>
  <si>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</si>
  <si>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</si>
  <si>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</si>
  <si>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</si>
  <si>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</si>
  <si>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</si>
  <si>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</si>
  <si>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</si>
  <si>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</si>
  <si>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</si>
  <si>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</si>
  <si>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</si>
  <si>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</si>
  <si>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</si>
  <si>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</si>
  <si>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</si>
  <si>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</si>
  <si>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</si>
  <si>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</si>
  <si>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</si>
  <si>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</si>
  <si>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</si>
  <si>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Nødstrømsanlæg på vandværk</t>
  </si>
  <si>
    <t>Inspektionsbrønd, Mek./EL</t>
  </si>
  <si>
    <t>Ø110 mm &lt; Ledningsnet ≤ Ø 250 mm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</si>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</sst>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119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1683068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1512200</v>
      </c>
      <c r="H10" s="10" t="s">
        <v>4</v>
      </c>
      <c r="I10" s="1"/>
    </row>
    <row r="11" spans="1:9" x14ac:dyDescent="0.25">
      <c r="A11" s="1"/>
      <c r="B11" s="68" t="s">
        <v>83</v>
      </c>
      <c r="C11" s="69"/>
      <c r="D11" s="69"/>
      <c r="E11" s="69"/>
      <c r="F11" s="70"/>
      <c r="G11" s="34">
        <f>G9-G10</f>
        <v>170868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-11711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-14000</v>
      </c>
      <c r="H16" s="10" t="s">
        <v>4</v>
      </c>
      <c r="I16" s="1"/>
    </row>
    <row r="17" spans="1:9" x14ac:dyDescent="0.25">
      <c r="A17" s="1"/>
      <c r="B17" s="68" t="s">
        <v>87</v>
      </c>
      <c r="C17" s="69"/>
      <c r="D17" s="69"/>
      <c r="E17" s="69"/>
      <c r="F17" s="70"/>
      <c r="G17" s="34">
        <f>G15-G16</f>
        <v>2289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68" t="s">
        <v>96</v>
      </c>
      <c r="C23" s="69"/>
      <c r="D23" s="69"/>
      <c r="E23" s="69"/>
      <c r="F23" s="70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66333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70333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2015'!F14</f>
        <v>87046.64</v>
      </c>
      <c r="H29" s="10" t="s">
        <v>4</v>
      </c>
      <c r="I29" s="1"/>
    </row>
    <row r="30" spans="1:9" x14ac:dyDescent="0.25">
      <c r="A30" s="1"/>
      <c r="B30" s="68" t="s">
        <v>88</v>
      </c>
      <c r="C30" s="69"/>
      <c r="D30" s="69"/>
      <c r="E30" s="69"/>
      <c r="F30" s="70"/>
      <c r="G30" s="34">
        <f>G29-G27+G29-G28</f>
        <v>37427.279999999999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3270893</v>
      </c>
      <c r="H9" s="16" t="s">
        <v>4</v>
      </c>
      <c r="I9" s="1"/>
    </row>
    <row r="10" spans="1:9" x14ac:dyDescent="0.25">
      <c r="A10" s="1"/>
      <c r="B10" s="68" t="s">
        <v>52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53</v>
      </c>
      <c r="C11" s="79"/>
      <c r="D11" s="80"/>
      <c r="E11" s="36">
        <v>527416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111451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-9521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137416.66666666669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766762.66666666674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140000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140000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-1197206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-1197206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-290443.33333333326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8" t="s">
        <v>71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114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1" t="s">
        <v>115</v>
      </c>
      <c r="C32" s="72"/>
      <c r="D32" s="73"/>
      <c r="E32" s="36">
        <v>3408218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26525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3434743</v>
      </c>
      <c r="F35" s="16" t="s">
        <v>4</v>
      </c>
      <c r="G35" s="33">
        <f>-E35</f>
        <v>-3434743</v>
      </c>
      <c r="H35" s="16" t="s">
        <v>4</v>
      </c>
      <c r="I35" s="1"/>
    </row>
    <row r="36" spans="1:9" x14ac:dyDescent="0.25">
      <c r="A36" s="1"/>
      <c r="B36" s="68" t="s">
        <v>50</v>
      </c>
      <c r="C36" s="69"/>
      <c r="D36" s="69"/>
      <c r="E36" s="69"/>
      <c r="F36" s="70"/>
      <c r="G36" s="34">
        <f>$G$9+$G$28+$G$30+$G$35</f>
        <v>-163850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3596454.3878272697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1674767.5345770197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32668.676505254251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3563785.7113220156</v>
      </c>
      <c r="F12" s="17" t="s">
        <v>4</v>
      </c>
      <c r="G12" s="33">
        <f>E12</f>
        <v>3563785.7113220156</v>
      </c>
      <c r="H12" s="17" t="s">
        <v>4</v>
      </c>
      <c r="I12" s="1"/>
    </row>
    <row r="13" spans="1:9" x14ac:dyDescent="0.25">
      <c r="A13" s="1"/>
      <c r="B13" s="68" t="s">
        <v>32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-214026.75</v>
      </c>
      <c r="F14" s="17" t="s">
        <v>4</v>
      </c>
      <c r="G14" s="33">
        <f>E14</f>
        <v>-214026.75</v>
      </c>
      <c r="H14" s="17" t="s">
        <v>4</v>
      </c>
      <c r="I14" s="1"/>
    </row>
    <row r="15" spans="1:9" x14ac:dyDescent="0.25">
      <c r="A15" s="1"/>
      <c r="B15" s="68" t="s">
        <v>29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170868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2289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37427.279999999999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210584.28</v>
      </c>
      <c r="F20" s="17" t="s">
        <v>4</v>
      </c>
      <c r="G20" s="33">
        <f>E20</f>
        <v>210584.28</v>
      </c>
      <c r="H20" s="17" t="s">
        <v>4</v>
      </c>
      <c r="I20" s="1"/>
    </row>
    <row r="21" spans="1:9" x14ac:dyDescent="0.25">
      <c r="A21" s="1"/>
      <c r="B21" s="68" t="s">
        <v>33</v>
      </c>
      <c r="C21" s="69"/>
      <c r="D21" s="69"/>
      <c r="E21" s="69"/>
      <c r="F21" s="69"/>
      <c r="G21" s="69"/>
      <c r="H21" s="70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-163850</v>
      </c>
      <c r="F22" s="17" t="s">
        <v>4</v>
      </c>
      <c r="G22" s="33">
        <f>E22</f>
        <v>-163850</v>
      </c>
      <c r="H22" s="17" t="s">
        <v>4</v>
      </c>
      <c r="I22" s="1"/>
    </row>
    <row r="23" spans="1:9" x14ac:dyDescent="0.25">
      <c r="A23" s="1"/>
      <c r="B23" s="68" t="s">
        <v>39</v>
      </c>
      <c r="C23" s="69"/>
      <c r="D23" s="69"/>
      <c r="E23" s="69"/>
      <c r="F23" s="70"/>
      <c r="G23" s="34">
        <f>G12+G14+G20+G22</f>
        <v>3396493.2413220154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3563785.7113220156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1674767.5345770197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45260.078533789594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32521.148029024174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3576524.641826781</v>
      </c>
      <c r="F13" s="17" t="s">
        <v>4</v>
      </c>
      <c r="G13" s="33">
        <f>E13</f>
        <v>3576524.641826781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-214026.75</v>
      </c>
      <c r="F15" s="17" t="s">
        <v>4</v>
      </c>
      <c r="G15" s="33">
        <f>E15</f>
        <v>-214026.75</v>
      </c>
      <c r="H15" s="17" t="s">
        <v>4</v>
      </c>
      <c r="I15" s="1"/>
    </row>
    <row r="16" spans="1:9" x14ac:dyDescent="0.25">
      <c r="A16" s="1"/>
      <c r="B16" s="68" t="s">
        <v>42</v>
      </c>
      <c r="C16" s="69"/>
      <c r="D16" s="69"/>
      <c r="E16" s="69"/>
      <c r="F16" s="70"/>
      <c r="G16" s="34">
        <f>G13+G15</f>
        <v>3362497.891826781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3576524.6418267805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1696037.0822661477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45421.862951200113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32374.285776639899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3589572.2190013407</v>
      </c>
      <c r="F13" s="17" t="s">
        <v>4</v>
      </c>
      <c r="G13" s="33">
        <f>E13</f>
        <v>3589572.2190013407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-214026.75</v>
      </c>
      <c r="F15" s="17" t="s">
        <v>4</v>
      </c>
      <c r="G15" s="33">
        <f>E15</f>
        <v>-214026.75</v>
      </c>
      <c r="H15" s="17" t="s">
        <v>4</v>
      </c>
      <c r="I15" s="1"/>
    </row>
    <row r="16" spans="1:9" x14ac:dyDescent="0.25">
      <c r="A16" s="1"/>
      <c r="B16" s="68" t="s">
        <v>45</v>
      </c>
      <c r="C16" s="69"/>
      <c r="D16" s="69"/>
      <c r="E16" s="69"/>
      <c r="F16" s="70"/>
      <c r="G16" s="34">
        <f>G13+G15</f>
        <v>3375545.4690013407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3589572.2190013407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1717576.7532109276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45587.567181317027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32228.086739501174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3602931.6994431568</v>
      </c>
      <c r="F13" s="17" t="s">
        <v>4</v>
      </c>
      <c r="G13" s="33">
        <f>E13</f>
        <v>3602931.6994431568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-214026.75</v>
      </c>
      <c r="F15" s="17" t="s">
        <v>4</v>
      </c>
      <c r="G15" s="33">
        <f>E15</f>
        <v>-214026.75</v>
      </c>
      <c r="H15" s="17" t="s">
        <v>4</v>
      </c>
      <c r="I15" s="1"/>
    </row>
    <row r="16" spans="1:9" x14ac:dyDescent="0.25">
      <c r="A16" s="1"/>
      <c r="B16" s="68" t="s">
        <v>47</v>
      </c>
      <c r="C16" s="69"/>
      <c r="D16" s="69"/>
      <c r="E16" s="69"/>
      <c r="F16" s="70"/>
      <c r="G16" s="34">
        <f>G13+G15</f>
        <v>3388904.9494431568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48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1044237.6868557469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877449.16639450309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1674767.5345770197</v>
      </c>
      <c r="H11" s="10" t="s">
        <v>4</v>
      </c>
      <c r="I11" s="1"/>
    </row>
    <row r="12" spans="1:9" x14ac:dyDescent="0.25">
      <c r="A12" s="1"/>
      <c r="B12" s="68" t="s">
        <v>48</v>
      </c>
      <c r="C12" s="69"/>
      <c r="D12" s="69"/>
      <c r="E12" s="69"/>
      <c r="F12" s="70"/>
      <c r="G12" s="34">
        <f>SUM(G9:G11)</f>
        <v>3596454.3878272697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104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1921686.85325025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32668.676505254251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105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-2035714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-1179607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-856107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68" t="s">
        <v>76</v>
      </c>
      <c r="C13" s="69"/>
      <c r="D13" s="69"/>
      <c r="E13" s="69"/>
      <c r="F13" s="70"/>
      <c r="G13" s="34">
        <f>G11/G12</f>
        <v>-214026.75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118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25</v>
      </c>
      <c r="E10" s="36">
        <v>238500</v>
      </c>
      <c r="F10" s="20">
        <f>E10/D10</f>
        <v>9540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15</v>
      </c>
      <c r="E11" s="36">
        <v>421051</v>
      </c>
      <c r="F11" s="20">
        <f t="shared" ref="F11:F13" si="0">E11/D11</f>
        <v>28070.066666666666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405673</v>
      </c>
      <c r="F12" s="20">
        <f t="shared" si="0"/>
        <v>5408.9733333333334</v>
      </c>
      <c r="G12" s="10" t="s">
        <v>4</v>
      </c>
      <c r="H12" s="1"/>
    </row>
    <row r="13" spans="1:8" x14ac:dyDescent="0.25">
      <c r="A13" s="1"/>
      <c r="B13" s="42" t="s">
        <v>113</v>
      </c>
      <c r="C13" s="39">
        <v>2015</v>
      </c>
      <c r="D13" s="39">
        <v>10</v>
      </c>
      <c r="E13" s="36">
        <v>440276</v>
      </c>
      <c r="F13" s="20">
        <f t="shared" si="0"/>
        <v>44027.6</v>
      </c>
      <c r="G13" s="10" t="s">
        <v>4</v>
      </c>
      <c r="H13" s="1"/>
    </row>
    <row r="14" spans="1:8" x14ac:dyDescent="0.25">
      <c r="A14" s="1"/>
      <c r="B14" s="68" t="s">
        <v>5</v>
      </c>
      <c r="C14" s="69"/>
      <c r="D14" s="69"/>
      <c r="E14" s="70"/>
      <c r="F14" s="34">
        <f>SUM(F10:F13)</f>
        <v>87046.64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2016-10-17T13:34:43Z</dcterms:modified>
</cp:coreProperties>
</file>