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580" yWindow="90" windowWidth="20520" windowHeight="1153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3" i="11" l="1"/>
  <c r="F14" i="11"/>
  <c r="F15" i="11"/>
  <c r="F16" i="11"/>
  <c r="F17" i="11"/>
  <c r="F18" i="11"/>
  <c r="F19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20" i="11"/>
  <c r="F21" i="11"/>
  <c r="F22" i="11"/>
  <c r="F10" i="11"/>
  <c r="F23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1" i="4" l="1"/>
  <c r="E12" i="4"/>
  <c r="E13" i="4" s="1"/>
  <c r="G13" i="4" s="1"/>
  <c r="G16" i="4" s="1"/>
  <c r="E9" i="5"/>
  <c r="E12" i="5" l="1"/>
  <c r="E9" i="6" s="1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<sst xmlns="http://schemas.openxmlformats.org/spreadsheetml/2006/main" count="268" uniqueCount="127">
  <si>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</si>
  <si>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</si>
  <si>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</si>
  <si>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</si>
  <si>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</si>
  <si>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</si>
  <si>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</si>
  <si>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</si>
  <si>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</si>
  <si>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</si>
  <si>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</si>
  <si>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</si>
  <si>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</si>
  <si>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</si>
  <si>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</si>
  <si>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</si>
  <si>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</si>
  <si>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</si>
  <si>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</si>
  <si>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</si>
  <si>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</si>
  <si>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</si>
  <si>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</si>
  <si>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</si>
  <si>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</si>
  <si>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</si>
  <si>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</si>
  <si>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</si>
  <si>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</si>
  <si>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</si>
  <si>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</si>
  <si>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</si>
  <si>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</si>
  <si>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</si>
  <si>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</si>
  <si>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</si>
  <si>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</si>
  <si>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</si>
  <si>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</si>
  <si>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</si>
  <si>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</si>
  <si>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</si>
  <si>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</si>
  <si>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</si>
  <si>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</si>
  <si>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</si>
  <si>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</si>
  <si>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</si>
  <si>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</si>
  <si>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</si>
  <si>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</si>
  <si>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</si>
  <si>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</si>
  <si>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</si>
  <si>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</si>
  <si>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</si>
  <si>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</si>
  <si>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</si>
  <si>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</si>
  <si>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</si>
  <si>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</si>
  <si>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</si>
  <si>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</si>
  <si>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</si>
  <si>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</si>
  <si>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</si>
  <si>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</si>
  <si>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</si>
  <si>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</si>
  <si>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</si>
  <si>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</si>
  <si>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</si>
  <si>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</si>
  <si>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</si>
  <si>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</si>
  <si>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</si>
  <si>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</si>
  <si>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</si>
  <si>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</si>
  <si>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</si>
  <si>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</si>
  <si>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</si>
  <si>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</si>
  <si>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</si>
  <si>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</si>
  <si>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</si>
  <si>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</si>
  <si>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</si>
  <si>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</si>
  <si>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</si>
  <si>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</si>
  <si>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</si>
  <si>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</si>
  <si>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</si>
  <si>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</si>
  <si>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</si>
  <si>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</si>
  <si>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</si>
  <si>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</si>
  <si>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</si>
  <si>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</si>
  <si>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</si>
  <si>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</si>
  <si>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</si>
  <si>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</si>
  <si>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</si>
  <si>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</si>
  <si>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</si>
  <si>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</si>
  <si>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</si>
  <si>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Stik på ledningsnet, Konstruktioner</t>
  </si>
  <si>
    <t>Ø 50mm &lt; Ledningsnet ≤ Ø110 mm</t>
  </si>
  <si>
    <t>Ø110 mm &lt; Ledningsnet ≤ Ø 250 mm</t>
  </si>
  <si>
    <t>Ø 250 mm &lt; Ledningsnet ≤ Ø 500mm</t>
  </si>
  <si>
    <t>Ledningsnet ≤ Ø50 mm</t>
  </si>
  <si>
    <t>Pumpestation (inkl. evt. hydrofor)/trykforøger, Konstruktioner</t>
  </si>
  <si>
    <t>Pumpestation (inkl. evt. hydrofor)/trykforøger, Mek./EL</t>
  </si>
  <si>
    <t>Pumpestation (inkl. evt. hydrofor)/trykforøger, SRO</t>
  </si>
  <si>
    <t>Afregningsmålere, mekaniske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</si>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</sst>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124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4858885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4401000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457885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19541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-287750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307291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106000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322267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2015'!F23</f>
        <v>61561.04833333334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-305144.90333333332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125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10892025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36">
        <v>3275661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393696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88452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40">
        <v>237833.33333333299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3995642.333333333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590969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590969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-218708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-1944688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-1286215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-3449611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1137000.333333333</v>
      </c>
      <c r="F28" s="16" t="s">
        <v>4</v>
      </c>
      <c r="G28" s="31">
        <f>IF(E28&lt;0,0,-E28)</f>
        <v>-1137000.333333333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119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120</v>
      </c>
      <c r="C32" s="72"/>
      <c r="D32" s="73"/>
      <c r="E32" s="36">
        <v>9762104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9762104</v>
      </c>
      <c r="F35" s="16" t="s">
        <v>4</v>
      </c>
      <c r="G35" s="33">
        <f>-E35</f>
        <v>-9762104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-7079.3333333320916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11887530.648620836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4835552.4962874996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119883.62858966673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11767647.020031169</v>
      </c>
      <c r="F12" s="17" t="s">
        <v>4</v>
      </c>
      <c r="G12" s="33">
        <f>E12</f>
        <v>11767647.020031169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106</v>
      </c>
      <c r="C14" s="69"/>
      <c r="D14" s="70"/>
      <c r="E14" s="33">
        <f>'Fane 5. Hist. over el. underdæk'!G13</f>
        <v>-866740.25</v>
      </c>
      <c r="F14" s="17" t="s">
        <v>4</v>
      </c>
      <c r="G14" s="33">
        <f>E14</f>
        <v>-866740.25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457885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307291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-305144.90333333332</v>
      </c>
      <c r="F19" s="7" t="s">
        <v>4</v>
      </c>
      <c r="G19" s="14"/>
      <c r="H19" s="15"/>
      <c r="I19" s="1"/>
    </row>
    <row r="20" spans="1:9" x14ac:dyDescent="0.25">
      <c r="A20" s="1"/>
      <c r="B20" s="68" t="s">
        <v>38</v>
      </c>
      <c r="C20" s="69"/>
      <c r="D20" s="70"/>
      <c r="E20" s="33">
        <f>SUM(E16:E19)</f>
        <v>460031.09666666668</v>
      </c>
      <c r="F20" s="17" t="s">
        <v>4</v>
      </c>
      <c r="G20" s="33">
        <f>E20</f>
        <v>460031.09666666668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68" t="s">
        <v>34</v>
      </c>
      <c r="C22" s="69"/>
      <c r="D22" s="70"/>
      <c r="E22" s="33">
        <f>'Fane 8. Kontrol af PL2015'!G36</f>
        <v>-7079.3333333320916</v>
      </c>
      <c r="F22" s="17" t="s">
        <v>4</v>
      </c>
      <c r="G22" s="33">
        <f>E22</f>
        <v>-7079.3333333320916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11353858.533364505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11767647.020031169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4835552.4962874996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149449.11715439585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119342.24611131864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11797753.891074246</v>
      </c>
      <c r="F13" s="17" t="s">
        <v>4</v>
      </c>
      <c r="G13" s="33">
        <f>E13</f>
        <v>11797753.891074246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underdæk'!$G$12&gt;1,'Fane 5. Hist. over el. underdæk'!$G$13,0)</f>
        <v>-866740.25</v>
      </c>
      <c r="F15" s="17" t="s">
        <v>4</v>
      </c>
      <c r="G15" s="33">
        <f>E15</f>
        <v>-866740.25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10931013.641074246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11797753.891074246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4896964.0129903508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149831.47441664292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118803.30846210453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11828782.057028785</v>
      </c>
      <c r="F13" s="17" t="s">
        <v>4</v>
      </c>
      <c r="G13" s="33">
        <f>E13</f>
        <v>11828782.057028785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underdæk'!$G$12&gt;2,'Fane 5. Hist. over el. underdæk'!$G$13,0)</f>
        <v>-866740.25</v>
      </c>
      <c r="F15" s="17" t="s">
        <v>4</v>
      </c>
      <c r="G15" s="33">
        <f>E15</f>
        <v>-866740.25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10962041.807028785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11828782.057028783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4959155.4559553284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150225.53212426553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118266.8046014205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11860740.78455163</v>
      </c>
      <c r="F13" s="17" t="s">
        <v>4</v>
      </c>
      <c r="G13" s="33">
        <f>E13</f>
        <v>11860740.78455163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underdæk'!$G$12&gt;3,'Fane 5. Hist. over el. underdæk'!$G$13,0)</f>
        <v>-866740.25</v>
      </c>
      <c r="F15" s="17" t="s">
        <v>4</v>
      </c>
      <c r="G15" s="33">
        <f>E15</f>
        <v>-866740.25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10994000.53455163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2542972.4963306463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4509005.6560026901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4835552.4962874996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11887530.648620836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121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7051978.1523333369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119883.62858966673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122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-8731470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-5264509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-3466961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-866740.25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123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75</v>
      </c>
      <c r="E10" s="36">
        <v>178031</v>
      </c>
      <c r="F10" s="20">
        <f>E10/D10</f>
        <v>2373.7466666666664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75</v>
      </c>
      <c r="E11" s="36">
        <v>78492</v>
      </c>
      <c r="F11" s="20">
        <f t="shared" ref="F11:F22" si="0">E11/D11</f>
        <v>1046.56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75</v>
      </c>
      <c r="E12" s="36">
        <v>557038</v>
      </c>
      <c r="F12" s="20">
        <f t="shared" si="0"/>
        <v>7427.1733333333332</v>
      </c>
      <c r="G12" s="10" t="s">
        <v>4</v>
      </c>
      <c r="H12" s="1"/>
    </row>
    <row r="13" spans="1:8" x14ac:dyDescent="0.25">
      <c r="A13" s="1"/>
      <c r="B13" s="42" t="s">
        <v>113</v>
      </c>
      <c r="C13" s="39">
        <v>2015</v>
      </c>
      <c r="D13" s="39">
        <v>75</v>
      </c>
      <c r="E13" s="36">
        <v>557038</v>
      </c>
      <c r="F13" s="20">
        <f t="shared" si="0"/>
        <v>7427.1733333333332</v>
      </c>
      <c r="G13" s="10" t="s">
        <v>4</v>
      </c>
      <c r="H13" s="1"/>
    </row>
    <row r="14" spans="1:8" x14ac:dyDescent="0.25">
      <c r="A14" s="1"/>
      <c r="B14" s="42" t="s">
        <v>110</v>
      </c>
      <c r="C14" s="39">
        <v>2015</v>
      </c>
      <c r="D14" s="39">
        <v>75</v>
      </c>
      <c r="E14" s="36">
        <v>6139</v>
      </c>
      <c r="F14" s="20">
        <f t="shared" si="0"/>
        <v>81.853333333333339</v>
      </c>
      <c r="G14" s="10" t="s">
        <v>4</v>
      </c>
      <c r="H14" s="1"/>
    </row>
    <row r="15" spans="1:8" x14ac:dyDescent="0.25">
      <c r="A15" s="1"/>
      <c r="B15" s="42" t="s">
        <v>114</v>
      </c>
      <c r="C15" s="39">
        <v>2015</v>
      </c>
      <c r="D15" s="39">
        <v>75</v>
      </c>
      <c r="E15" s="36">
        <v>70448</v>
      </c>
      <c r="F15" s="20">
        <f t="shared" si="0"/>
        <v>939.30666666666662</v>
      </c>
      <c r="G15" s="10" t="s">
        <v>4</v>
      </c>
      <c r="H15" s="1"/>
    </row>
    <row r="16" spans="1:8" x14ac:dyDescent="0.25">
      <c r="A16" s="1"/>
      <c r="B16" s="42" t="s">
        <v>110</v>
      </c>
      <c r="C16" s="39">
        <v>2015</v>
      </c>
      <c r="D16" s="39">
        <v>75</v>
      </c>
      <c r="E16" s="36">
        <v>18417</v>
      </c>
      <c r="F16" s="20">
        <f t="shared" si="0"/>
        <v>245.56</v>
      </c>
      <c r="G16" s="10" t="s">
        <v>4</v>
      </c>
      <c r="H16" s="1"/>
    </row>
    <row r="17" spans="1:8" x14ac:dyDescent="0.25">
      <c r="A17" s="1"/>
      <c r="B17" s="42" t="s">
        <v>114</v>
      </c>
      <c r="C17" s="39">
        <v>2015</v>
      </c>
      <c r="D17" s="39">
        <v>75</v>
      </c>
      <c r="E17" s="36">
        <v>23619</v>
      </c>
      <c r="F17" s="20">
        <f t="shared" si="0"/>
        <v>314.92</v>
      </c>
      <c r="G17" s="10" t="s">
        <v>4</v>
      </c>
      <c r="H17" s="1"/>
    </row>
    <row r="18" spans="1:8" x14ac:dyDescent="0.25">
      <c r="A18" s="1"/>
      <c r="B18" s="42" t="s">
        <v>111</v>
      </c>
      <c r="C18" s="39">
        <v>2015</v>
      </c>
      <c r="D18" s="39">
        <v>75</v>
      </c>
      <c r="E18" s="36">
        <v>218241</v>
      </c>
      <c r="F18" s="20">
        <f t="shared" si="0"/>
        <v>2909.88</v>
      </c>
      <c r="G18" s="10" t="s">
        <v>4</v>
      </c>
      <c r="H18" s="1"/>
    </row>
    <row r="19" spans="1:8" ht="26.25" x14ac:dyDescent="0.25">
      <c r="A19" s="1"/>
      <c r="B19" s="42" t="s">
        <v>115</v>
      </c>
      <c r="C19" s="39">
        <v>2015</v>
      </c>
      <c r="D19" s="39">
        <v>10</v>
      </c>
      <c r="E19" s="36">
        <v>73134</v>
      </c>
      <c r="F19" s="20">
        <f t="shared" si="0"/>
        <v>7313.4</v>
      </c>
      <c r="G19" s="10" t="s">
        <v>4</v>
      </c>
      <c r="H19" s="1"/>
    </row>
    <row r="20" spans="1:8" ht="26.25" x14ac:dyDescent="0.25">
      <c r="A20" s="1"/>
      <c r="B20" s="42" t="s">
        <v>116</v>
      </c>
      <c r="C20" s="39">
        <v>2015</v>
      </c>
      <c r="D20" s="39">
        <v>5</v>
      </c>
      <c r="E20" s="36">
        <v>73134</v>
      </c>
      <c r="F20" s="20">
        <f t="shared" si="0"/>
        <v>14626.8</v>
      </c>
      <c r="G20" s="10" t="s">
        <v>4</v>
      </c>
      <c r="H20" s="1"/>
    </row>
    <row r="21" spans="1:8" ht="26.25" x14ac:dyDescent="0.25">
      <c r="A21" s="1"/>
      <c r="B21" s="42" t="s">
        <v>117</v>
      </c>
      <c r="C21" s="39">
        <v>2015</v>
      </c>
      <c r="D21" s="39">
        <v>5</v>
      </c>
      <c r="E21" s="36">
        <v>73134</v>
      </c>
      <c r="F21" s="20">
        <f t="shared" si="0"/>
        <v>14626.8</v>
      </c>
      <c r="G21" s="10" t="s">
        <v>4</v>
      </c>
      <c r="H21" s="1"/>
    </row>
    <row r="22" spans="1:8" x14ac:dyDescent="0.25">
      <c r="A22" s="1"/>
      <c r="B22" s="42" t="s">
        <v>118</v>
      </c>
      <c r="C22" s="39">
        <v>2015</v>
      </c>
      <c r="D22" s="39">
        <v>8</v>
      </c>
      <c r="E22" s="36">
        <v>17823</v>
      </c>
      <c r="F22" s="20">
        <f t="shared" si="0"/>
        <v>2227.875</v>
      </c>
      <c r="G22" s="10" t="s">
        <v>4</v>
      </c>
      <c r="H22" s="1"/>
    </row>
    <row r="23" spans="1:8" x14ac:dyDescent="0.25">
      <c r="A23" s="1"/>
      <c r="B23" s="74" t="s">
        <v>5</v>
      </c>
      <c r="C23" s="75"/>
      <c r="D23" s="75"/>
      <c r="E23" s="76"/>
      <c r="F23" s="34">
        <f>SUM(F10:F22)</f>
        <v>61561.04833333334</v>
      </c>
      <c r="G23" s="1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2016-10-17T14:03:31Z</dcterms:modified>
</cp:coreProperties>
</file>