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E6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<sst xmlns="http://schemas.openxmlformats.org/spreadsheetml/2006/main" count="113" uniqueCount="77">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</sst>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733525.01279599022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71800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26960.58884</v>
      </c>
      <c r="C4" t="s">
        <v>11</v>
      </c>
    </row>
    <row r="5" spans="1:3" s="26" customFormat="1" x14ac:dyDescent="0.25">
      <c r="A5" s="3" t="s">
        <v>12</v>
      </c>
      <c r="B5" s="49">
        <f>SUM(B2:B4)</f>
        <v>832285.6016359902</v>
      </c>
      <c r="C5" s="64" t="s">
        <v>11</v>
      </c>
    </row>
    <row r="6" spans="1:3" x14ac:dyDescent="0.25">
      <c r="A6" s="48" t="s">
        <v>0</v>
      </c>
      <c r="B6" s="39">
        <f>Investeringer!E3</f>
        <v>622849.48032528406</v>
      </c>
      <c r="C6" s="23" t="s">
        <v>11</v>
      </c>
    </row>
    <row r="7" spans="1:3" x14ac:dyDescent="0.25">
      <c r="A7" s="4" t="s">
        <v>1</v>
      </c>
      <c r="B7" s="36">
        <f>Investeringer!F3</f>
        <v>257916.49890411348</v>
      </c>
      <c r="C7" t="s">
        <v>11</v>
      </c>
    </row>
    <row r="8" spans="1:3" x14ac:dyDescent="0.25">
      <c r="A8" s="4" t="s">
        <v>2</v>
      </c>
      <c r="B8" s="36">
        <f>Investeringer!G3</f>
        <v>12183.333333333334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110219</v>
      </c>
      <c r="C9" t="s">
        <v>11</v>
      </c>
    </row>
    <row r="10" spans="1:3" s="22" customFormat="1" x14ac:dyDescent="0.25">
      <c r="A10" s="3" t="s">
        <v>49</v>
      </c>
      <c r="B10" s="49">
        <f>SUM(B6:B9)</f>
        <v>1003168.312562731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1470425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1470425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3305878.9141987213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3335141.6948186904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624851</v>
      </c>
      <c r="C2" s="50">
        <v>0</v>
      </c>
      <c r="D2" s="50">
        <f>B2+C2</f>
        <v>624851</v>
      </c>
      <c r="E2" s="51">
        <f>D2</f>
        <v>624851</v>
      </c>
      <c r="F2" s="50">
        <v>834080.14809652488</v>
      </c>
      <c r="G2" s="50">
        <v>0</v>
      </c>
      <c r="H2" s="50">
        <f>F2-G2</f>
        <v>834080.14809652488</v>
      </c>
      <c r="I2" s="50">
        <f>AVERAGEIF(E2:E4,"&lt;&gt;0")</f>
        <v>664825.15623866662</v>
      </c>
      <c r="J2" s="50">
        <v>733525.01279599022</v>
      </c>
      <c r="K2" s="40">
        <f>IF(H2&gt;I2,IF(I2&gt;J2,I2,J2),H2)</f>
        <v>733525.01279599022</v>
      </c>
    </row>
    <row r="3" spans="1:11" s="23" customFormat="1" x14ac:dyDescent="0.25">
      <c r="A3" s="28">
        <v>2014</v>
      </c>
      <c r="B3" s="50">
        <v>685594</v>
      </c>
      <c r="C3" s="50"/>
      <c r="D3" s="50">
        <f t="shared" ref="D3:D4" si="0">B3+C3</f>
        <v>685594</v>
      </c>
      <c r="E3" s="51">
        <f>D3*Pristalsregulering!C7</f>
        <v>686142.47519999999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672843</v>
      </c>
      <c r="C4" s="50"/>
      <c r="D4" s="50">
        <f t="shared" si="0"/>
        <v>672843</v>
      </c>
      <c r="E4" s="51">
        <f>D4*Pristalsregulering!$C$6*Pristalsregulering!$C$7</f>
        <v>683481.99351599987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74</v>
      </c>
      <c r="C1" s="33"/>
      <c r="D1" s="76" t="s">
        <v>75</v>
      </c>
      <c r="E1" s="10"/>
      <c r="F1" s="76" t="s">
        <v>76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50000</v>
      </c>
      <c r="C3" s="75">
        <v>21800</v>
      </c>
      <c r="D3" s="46">
        <f t="shared" ref="D3" si="0">B3</f>
        <v>50000</v>
      </c>
      <c r="E3" s="36">
        <f>C3</f>
        <v>21800</v>
      </c>
      <c r="F3" s="46">
        <f>IF(D4=0,0,AVERAGEIF(D4:D6,"&lt;&gt;0"))+D3</f>
        <v>50000</v>
      </c>
      <c r="G3" s="39">
        <f>IF(E4=0,0,AVERAGEIF(E4:E6,"&lt;&gt;0"))+E3</f>
        <v>21800</v>
      </c>
      <c r="H3" s="59">
        <f>SUM(F3:G3)</f>
        <v>71800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/>
      <c r="C5" s="36"/>
      <c r="D5" s="46">
        <f>B5*Pristalsregulering!$C$7</f>
        <v>0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15150</v>
      </c>
      <c r="C3" s="43">
        <v>10542</v>
      </c>
      <c r="D3" s="43">
        <v>0</v>
      </c>
      <c r="E3" s="42">
        <f>B3</f>
        <v>15150</v>
      </c>
      <c r="F3" s="43">
        <f t="shared" ref="F3:G3" si="0">C3</f>
        <v>10542</v>
      </c>
      <c r="G3" s="44">
        <f t="shared" si="0"/>
        <v>0</v>
      </c>
      <c r="H3" s="45">
        <f>IF(E3=0,0,AVERAGEIF(E3:E5,"&lt;&gt;0"))+IF(F3=0,0,AVERAGEIF(F3:F5,"&lt;&gt;0"))+IF(G3=0,0,AVERAGEIF(G3:G5,"&lt;&gt;0"))</f>
        <v>26960.58884</v>
      </c>
    </row>
    <row r="4" spans="1:8" x14ac:dyDescent="0.25">
      <c r="A4" s="31">
        <v>2014</v>
      </c>
      <c r="B4" s="42">
        <v>14790</v>
      </c>
      <c r="C4" s="43">
        <v>12433</v>
      </c>
      <c r="D4" s="43">
        <v>0</v>
      </c>
      <c r="E4" s="42">
        <f>B4*Pristalsregulering!$C$7</f>
        <v>14801.831999999999</v>
      </c>
      <c r="F4" s="43">
        <f>C4*Pristalsregulering!$C$7</f>
        <v>12442.946399999999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14358</v>
      </c>
      <c r="C5" s="43">
        <v>13152</v>
      </c>
      <c r="D5" s="43">
        <v>0</v>
      </c>
      <c r="E5" s="42">
        <f>B5*Pristalsregulering!$C$7*Pristalsregulering!$C$6</f>
        <v>14585.028695999996</v>
      </c>
      <c r="F5" s="43">
        <f>C5*Pristalsregulering!$C$7*Pristalsregulering!$C$6</f>
        <v>13359.959423999997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572104.41114410001</v>
      </c>
      <c r="C3" s="39">
        <v>244612.91</v>
      </c>
      <c r="D3" s="41">
        <v>12183.333333333334</v>
      </c>
      <c r="E3" s="36">
        <f>B3*Pristalsregulering!C2*Pristalsregulering!C3*Pristalsregulering!C4*Pristalsregulering!C5*Pristalsregulering!C6*Pristalsregulering!C7</f>
        <v>622849.48032528406</v>
      </c>
      <c r="F3" s="36">
        <v>257916.49890411348</v>
      </c>
      <c r="G3" s="36">
        <f>D3</f>
        <v>12183.333333333334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110219</v>
      </c>
      <c r="D3" s="39">
        <v>0</v>
      </c>
      <c r="E3" s="41">
        <v>0</v>
      </c>
      <c r="F3" s="39">
        <f>B3</f>
        <v>0</v>
      </c>
      <c r="G3" s="39">
        <f>C3</f>
        <v>110219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110219</v>
      </c>
      <c r="L3" s="44">
        <f>AVERAGE(H3:H5)+AVERAGE(I3:I5)</f>
        <v>0</v>
      </c>
      <c r="M3" s="45">
        <f>SUM(J3:L3)</f>
        <v>110219</v>
      </c>
      <c r="N3" s="23"/>
    </row>
    <row r="4" spans="1:14" x14ac:dyDescent="0.25">
      <c r="A4" s="28">
        <v>2014</v>
      </c>
      <c r="B4" s="46">
        <v>0</v>
      </c>
      <c r="C4" s="39">
        <v>123013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123111.41039999999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122375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124309.99349999998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2654</v>
      </c>
      <c r="E2" s="43">
        <v>0</v>
      </c>
      <c r="F2" s="43">
        <v>0</v>
      </c>
      <c r="G2" s="43">
        <v>1435248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1470425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2016-09-29T12:09:12Z</dcterms:modified>
</cp:coreProperties>
</file>