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<sst xmlns="http://schemas.openxmlformats.org/spreadsheetml/2006/main" count="99" uniqueCount="68">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</sst>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1204345.9387441166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29283.365414666667</v>
      </c>
      <c r="C3" t="s">
        <v>10</v>
      </c>
    </row>
    <row r="4" spans="1:3" s="25" customFormat="1" x14ac:dyDescent="0.25">
      <c r="A4" s="3" t="s">
        <v>11</v>
      </c>
      <c r="B4" s="45">
        <f>SUM(B2:B3)</f>
        <v>1233629.3041587833</v>
      </c>
      <c r="C4" s="54" t="s">
        <v>10</v>
      </c>
    </row>
    <row r="5" spans="1:3" x14ac:dyDescent="0.25">
      <c r="A5" s="44" t="s">
        <v>0</v>
      </c>
      <c r="B5" s="35">
        <f>Investeringer!E3</f>
        <v>1301171.1416867913</v>
      </c>
      <c r="C5" s="22" t="s">
        <v>10</v>
      </c>
    </row>
    <row r="6" spans="1:3" x14ac:dyDescent="0.25">
      <c r="A6" s="4" t="s">
        <v>1</v>
      </c>
      <c r="B6" s="32">
        <f>Investeringer!F3</f>
        <v>330222.65912144899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2660.3333333333335</v>
      </c>
      <c r="C8" t="s">
        <v>10</v>
      </c>
    </row>
    <row r="9" spans="1:3" s="21" customFormat="1" x14ac:dyDescent="0.25">
      <c r="A9" s="3" t="s">
        <v>44</v>
      </c>
      <c r="B9" s="45">
        <f>SUM(B5:B8)</f>
        <v>1634054.1341415734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1418721</v>
      </c>
      <c r="C10" t="s">
        <v>10</v>
      </c>
    </row>
    <row r="11" spans="1:3" s="21" customFormat="1" x14ac:dyDescent="0.25">
      <c r="A11" s="3" t="s">
        <v>65</v>
      </c>
      <c r="B11" s="45">
        <f>SUM(B10:B10)</f>
        <v>1418721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4286404.4383003563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4324346.5759230368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1323038</v>
      </c>
      <c r="C2" s="46">
        <v>0</v>
      </c>
      <c r="D2" s="46">
        <f>B2+C2</f>
        <v>1323038</v>
      </c>
      <c r="E2" s="47">
        <f>D2</f>
        <v>1323038</v>
      </c>
      <c r="F2" s="46">
        <v>1204345.9387441166</v>
      </c>
      <c r="G2" s="46">
        <v>0</v>
      </c>
      <c r="H2" s="46">
        <f>F2-G2</f>
        <v>1204345.9387441166</v>
      </c>
      <c r="I2" s="46">
        <f>AVERAGEIF(E2:E4,"&lt;&gt;0")</f>
        <v>1492601.7704706665</v>
      </c>
      <c r="J2" s="46">
        <v>950957.90376513288</v>
      </c>
      <c r="K2" s="36">
        <f>IF(H2&gt;I2,IF(I2&gt;J2,I2,J2),H2)</f>
        <v>1204345.9387441166</v>
      </c>
    </row>
    <row r="3" spans="1:11" s="22" customFormat="1" x14ac:dyDescent="0.25">
      <c r="A3" s="27">
        <v>2014</v>
      </c>
      <c r="B3" s="46">
        <v>1604674</v>
      </c>
      <c r="C3" s="46"/>
      <c r="D3" s="46">
        <f t="shared" ref="D3:D4" si="0">B3+C3</f>
        <v>1604674</v>
      </c>
      <c r="E3" s="47">
        <f>D3*Pristalsregulering!C7</f>
        <v>1605957.7392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1524701</v>
      </c>
      <c r="C4" s="46"/>
      <c r="D4" s="46">
        <f t="shared" si="0"/>
        <v>1524701</v>
      </c>
      <c r="E4" s="47">
        <f>D4*Pristalsregulering!$C$6*Pristalsregulering!$C$7</f>
        <v>1548809.5722119997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14640</v>
      </c>
      <c r="C3" s="39">
        <v>12485</v>
      </c>
      <c r="D3" s="39">
        <v>0</v>
      </c>
      <c r="E3" s="38">
        <f>B3</f>
        <v>14640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29283.365414666667</v>
      </c>
    </row>
    <row r="4" spans="1:8" x14ac:dyDescent="0.25">
      <c r="A4" s="30">
        <v>2014</v>
      </c>
      <c r="B4" s="38">
        <v>13970</v>
      </c>
      <c r="C4" s="39">
        <v>13783</v>
      </c>
      <c r="D4" s="39">
        <v>0</v>
      </c>
      <c r="E4" s="38">
        <f>B4*Pristalsregulering!$C$7</f>
        <v>13981.175999999999</v>
      </c>
      <c r="F4" s="39">
        <f>C4*Pristalsregulering!$C$7</f>
        <v>13794.026399999999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14800</v>
      </c>
      <c r="C5" s="39">
        <v>17637</v>
      </c>
      <c r="D5" s="39">
        <v>0</v>
      </c>
      <c r="E5" s="38">
        <f>B5*Pristalsregulering!$C$7*Pristalsregulering!$C$6</f>
        <v>15034.017599999997</v>
      </c>
      <c r="F5" s="39">
        <f>C5*Pristalsregulering!$C$7*Pristalsregulering!$C$6</f>
        <v>17915.876243999999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1195161.5491814346</v>
      </c>
      <c r="C3" s="35">
        <v>327452.14</v>
      </c>
      <c r="D3" s="37">
        <v>0</v>
      </c>
      <c r="E3" s="32">
        <f>B3*Pristalsregulering!C2*Pristalsregulering!C3*Pristalsregulering!C4*Pristalsregulering!C5*Pristalsregulering!C6*Pristalsregulering!C7</f>
        <v>1301171.1416867913</v>
      </c>
      <c r="F3" s="32">
        <v>330222.65912144899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1000</v>
      </c>
      <c r="C3" s="35">
        <v>2327</v>
      </c>
      <c r="D3" s="35">
        <v>0</v>
      </c>
      <c r="E3" s="37">
        <v>0</v>
      </c>
      <c r="F3" s="35">
        <f>B3</f>
        <v>1000</v>
      </c>
      <c r="G3" s="35">
        <f>C3</f>
        <v>2327</v>
      </c>
      <c r="H3" s="35">
        <f>D3</f>
        <v>0</v>
      </c>
      <c r="I3" s="37">
        <f>E3</f>
        <v>0</v>
      </c>
      <c r="J3" s="39">
        <f>AVERAGE(F3:F5)</f>
        <v>333.33333333333331</v>
      </c>
      <c r="K3" s="39">
        <f>G3</f>
        <v>2327</v>
      </c>
      <c r="L3" s="40">
        <f>AVERAGE(H3:H5)+AVERAGE(I3:I5)</f>
        <v>0</v>
      </c>
      <c r="M3" s="41">
        <f>SUM(J3:L3)</f>
        <v>2660.3333333333335</v>
      </c>
      <c r="N3" s="22"/>
    </row>
    <row r="4" spans="1:14" x14ac:dyDescent="0.25">
      <c r="A4" s="27">
        <v>2014</v>
      </c>
      <c r="B4" s="42">
        <v>0</v>
      </c>
      <c r="C4" s="35">
        <v>4134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4137.3071999999993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9392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9540.5063039999968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1386198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1418721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2016-10-05T06:28:01Z</dcterms:modified>
</cp:coreProperties>
</file>