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<sst xmlns="http://schemas.openxmlformats.org/spreadsheetml/2006/main" count="99" uniqueCount="68">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</sst>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1046359.9025252427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21451.117809333329</v>
      </c>
      <c r="C3" t="s">
        <v>10</v>
      </c>
    </row>
    <row r="4" spans="1:3" s="25" customFormat="1" x14ac:dyDescent="0.25">
      <c r="A4" s="3" t="s">
        <v>11</v>
      </c>
      <c r="B4" s="45">
        <f>SUM(B2:B3)</f>
        <v>1067811.020334576</v>
      </c>
      <c r="C4" s="54" t="s">
        <v>10</v>
      </c>
    </row>
    <row r="5" spans="1:3" x14ac:dyDescent="0.25">
      <c r="A5" s="44" t="s">
        <v>0</v>
      </c>
      <c r="B5" s="35">
        <f>Investeringer!E3</f>
        <v>1315007.173177467</v>
      </c>
      <c r="C5" s="22" t="s">
        <v>10</v>
      </c>
    </row>
    <row r="6" spans="1:3" x14ac:dyDescent="0.25">
      <c r="A6" s="4" t="s">
        <v>1</v>
      </c>
      <c r="B6" s="32">
        <f>Investeringer!F3</f>
        <v>122791.18994405698</v>
      </c>
      <c r="C6" t="s">
        <v>10</v>
      </c>
    </row>
    <row r="7" spans="1:3" x14ac:dyDescent="0.25">
      <c r="A7" s="4" t="s">
        <v>2</v>
      </c>
      <c r="B7" s="32">
        <f>Investeringer!G3</f>
        <v>6666.6666666666661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20067.333333333332</v>
      </c>
      <c r="C8" t="s">
        <v>10</v>
      </c>
    </row>
    <row r="9" spans="1:3" s="21" customFormat="1" x14ac:dyDescent="0.25">
      <c r="A9" s="3" t="s">
        <v>44</v>
      </c>
      <c r="B9" s="45">
        <f>SUM(B5:B8)</f>
        <v>1464532.363121524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1934044</v>
      </c>
      <c r="C10" t="s">
        <v>10</v>
      </c>
    </row>
    <row r="11" spans="1:3" s="21" customFormat="1" x14ac:dyDescent="0.25">
      <c r="A11" s="3" t="s">
        <v>65</v>
      </c>
      <c r="B11" s="45">
        <f>SUM(B10:B10)</f>
        <v>1934044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4466387.3834560998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4505922.683313733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1026434</v>
      </c>
      <c r="C2" s="46">
        <v>10285</v>
      </c>
      <c r="D2" s="46">
        <f>B2+C2</f>
        <v>1036719</v>
      </c>
      <c r="E2" s="47">
        <f>D2</f>
        <v>1036719</v>
      </c>
      <c r="F2" s="46">
        <v>1046359.9025252427</v>
      </c>
      <c r="G2" s="46">
        <v>0</v>
      </c>
      <c r="H2" s="46">
        <f>F2-G2</f>
        <v>1046359.9025252427</v>
      </c>
      <c r="I2" s="46">
        <f>AVERAGEIF(E2:E4,"&lt;&gt;0")</f>
        <v>1087646.1356279999</v>
      </c>
      <c r="J2" s="46">
        <v>809818.28979297355</v>
      </c>
      <c r="K2" s="36">
        <f>IF(H2&gt;I2,IF(I2&gt;J2,I2,J2),H2)</f>
        <v>1046359.9025252427</v>
      </c>
    </row>
    <row r="3" spans="1:11" s="22" customFormat="1" x14ac:dyDescent="0.25">
      <c r="A3" s="27">
        <v>2014</v>
      </c>
      <c r="B3" s="46">
        <v>1015923</v>
      </c>
      <c r="C3" s="46"/>
      <c r="D3" s="46">
        <f t="shared" ref="D3:D4" si="0">B3+C3</f>
        <v>1015923</v>
      </c>
      <c r="E3" s="47">
        <f>D3*Pristalsregulering!C7</f>
        <v>1016735.7383999999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1190657</v>
      </c>
      <c r="C4" s="46"/>
      <c r="D4" s="46">
        <f t="shared" si="0"/>
        <v>1190657</v>
      </c>
      <c r="E4" s="47">
        <f>D4*Pristalsregulering!$C$6*Pristalsregulering!$C$7</f>
        <v>1209483.6684839998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13000</v>
      </c>
      <c r="C3" s="39">
        <v>5919</v>
      </c>
      <c r="D3" s="39">
        <v>0</v>
      </c>
      <c r="E3" s="38">
        <f>B3</f>
        <v>13000</v>
      </c>
      <c r="F3" s="39">
        <f t="shared" ref="F3:G3" si="0">C3</f>
        <v>5919</v>
      </c>
      <c r="G3" s="40">
        <f t="shared" si="0"/>
        <v>0</v>
      </c>
      <c r="H3" s="41">
        <f>IF(E3=0,0,AVERAGEIF(E3:E5,"&lt;&gt;0"))+IF(F3=0,0,AVERAGEIF(F3:F5,"&lt;&gt;0"))+IF(G3=0,0,AVERAGEIF(G3:G5,"&lt;&gt;0"))</f>
        <v>21451.117809333329</v>
      </c>
    </row>
    <row r="4" spans="1:8" x14ac:dyDescent="0.25">
      <c r="A4" s="30">
        <v>2014</v>
      </c>
      <c r="B4" s="38">
        <v>8500</v>
      </c>
      <c r="C4" s="39">
        <v>9017</v>
      </c>
      <c r="D4" s="39">
        <v>0</v>
      </c>
      <c r="E4" s="38">
        <f>B4*Pristalsregulering!$C$7</f>
        <v>8506.7999999999993</v>
      </c>
      <c r="F4" s="39">
        <f>C4*Pristalsregulering!$C$7</f>
        <v>9024.2135999999991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8500</v>
      </c>
      <c r="C5" s="39">
        <v>18969</v>
      </c>
      <c r="D5" s="39">
        <v>0</v>
      </c>
      <c r="E5" s="38">
        <f>B5*Pristalsregulering!$C$7*Pristalsregulering!$C$6</f>
        <v>8634.4019999999982</v>
      </c>
      <c r="F5" s="39">
        <f>C5*Pristalsregulering!$C$7*Pristalsregulering!$C$6</f>
        <v>19268.937827999995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1207870.3253763029</v>
      </c>
      <c r="C3" s="35">
        <v>118927.23833333331</v>
      </c>
      <c r="D3" s="37">
        <v>6666.6666666666661</v>
      </c>
      <c r="E3" s="32">
        <f>B3*Pristalsregulering!C2*Pristalsregulering!C3*Pristalsregulering!C4*Pristalsregulering!C5*Pristalsregulering!C6*Pristalsregulering!C7</f>
        <v>1315007.173177467</v>
      </c>
      <c r="F3" s="32">
        <v>122791.18994405698</v>
      </c>
      <c r="G3" s="32">
        <f>D3</f>
        <v>6666.6666666666661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22336</v>
      </c>
      <c r="C3" s="35">
        <v>12622</v>
      </c>
      <c r="D3" s="35">
        <v>0</v>
      </c>
      <c r="E3" s="37">
        <v>0</v>
      </c>
      <c r="F3" s="35">
        <f>B3</f>
        <v>22336</v>
      </c>
      <c r="G3" s="35">
        <f>C3</f>
        <v>12622</v>
      </c>
      <c r="H3" s="35">
        <f>D3</f>
        <v>0</v>
      </c>
      <c r="I3" s="37">
        <f>E3</f>
        <v>0</v>
      </c>
      <c r="J3" s="39">
        <f>AVERAGE(F3:F5)</f>
        <v>7445.333333333333</v>
      </c>
      <c r="K3" s="39">
        <f>G3</f>
        <v>12622</v>
      </c>
      <c r="L3" s="40">
        <f>AVERAGE(H3:H5)+AVERAGE(I3:I5)</f>
        <v>0</v>
      </c>
      <c r="M3" s="41">
        <f>SUM(J3:L3)</f>
        <v>20067.333333333332</v>
      </c>
      <c r="N3" s="22"/>
    </row>
    <row r="4" spans="1:14" x14ac:dyDescent="0.25">
      <c r="A4" s="27">
        <v>2014</v>
      </c>
      <c r="B4" s="42">
        <v>0</v>
      </c>
      <c r="C4" s="35">
        <v>28478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28500.782399999996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43597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44286.355763999985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32522</v>
      </c>
      <c r="C2" s="39">
        <v>0</v>
      </c>
      <c r="D2" s="39">
        <v>1965</v>
      </c>
      <c r="E2" s="39">
        <v>0</v>
      </c>
      <c r="F2" s="39">
        <v>0</v>
      </c>
      <c r="G2" s="39">
        <v>1899557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1934044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2016-10-05T06:37:19Z</dcterms:modified>
</cp:coreProperties>
</file>