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H2" i="15" l="1"/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 s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<sst xmlns="http://schemas.openxmlformats.org/spreadsheetml/2006/main" count="99" uniqueCount="68">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</sst>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2087908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19906</v>
      </c>
      <c r="C3" t="s">
        <v>10</v>
      </c>
    </row>
    <row r="4" spans="1:3" s="25" customFormat="1" x14ac:dyDescent="0.25">
      <c r="A4" s="3" t="s">
        <v>11</v>
      </c>
      <c r="B4" s="44">
        <f>SUM(B2:B3)</f>
        <v>2107814</v>
      </c>
      <c r="C4" s="53" t="s">
        <v>10</v>
      </c>
    </row>
    <row r="5" spans="1:3" x14ac:dyDescent="0.25">
      <c r="A5" s="43" t="s">
        <v>0</v>
      </c>
      <c r="B5" s="35">
        <f>Investeringer!E3</f>
        <v>1962536.4871318466</v>
      </c>
      <c r="C5" s="22" t="s">
        <v>10</v>
      </c>
    </row>
    <row r="6" spans="1:3" x14ac:dyDescent="0.25">
      <c r="A6" s="4" t="s">
        <v>1</v>
      </c>
      <c r="B6" s="32">
        <f>Investeringer!F3</f>
        <v>264920</v>
      </c>
      <c r="C6" t="s">
        <v>10</v>
      </c>
    </row>
    <row r="7" spans="1:3" x14ac:dyDescent="0.25">
      <c r="A7" s="4" t="s">
        <v>2</v>
      </c>
      <c r="B7" s="32">
        <f>Investeringer!G3</f>
        <v>16000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31566</v>
      </c>
      <c r="C8" t="s">
        <v>10</v>
      </c>
    </row>
    <row r="9" spans="1:3" s="21" customFormat="1" x14ac:dyDescent="0.25">
      <c r="A9" s="3" t="s">
        <v>44</v>
      </c>
      <c r="B9" s="44">
        <f>SUM(B5:B8)</f>
        <v>2275022.4871318466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2546992</v>
      </c>
      <c r="C10" t="s">
        <v>10</v>
      </c>
    </row>
    <row r="11" spans="1:3" s="21" customFormat="1" x14ac:dyDescent="0.25">
      <c r="A11" s="3" t="s">
        <v>65</v>
      </c>
      <c r="B11" s="44">
        <f>SUM(B10:B10)</f>
        <v>2546992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6929828.4871318471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6991169.5271445308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66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2512290</v>
      </c>
      <c r="C2" s="45">
        <v>0</v>
      </c>
      <c r="D2" s="45">
        <f>B2+C2</f>
        <v>2512290</v>
      </c>
      <c r="E2" s="46">
        <f>D2</f>
        <v>2512290</v>
      </c>
      <c r="F2" s="45">
        <v>2087908</v>
      </c>
      <c r="G2" s="45">
        <v>0</v>
      </c>
      <c r="H2" s="45">
        <f>IF(ISNUMBER(F2),F2-G2,"")</f>
        <v>2087908</v>
      </c>
      <c r="I2" s="45">
        <f>AVERAGEIF(E2:E4,"&lt;&gt;0")</f>
        <v>2512290</v>
      </c>
      <c r="J2" s="45">
        <v>1734616</v>
      </c>
      <c r="K2" s="62">
        <f t="shared" ref="K2" si="0">IF(OR(H2&gt;I2,H2=""),IF(OR(I2&gt;J2,J2=""),I2,J2),H2)</f>
        <v>2087908</v>
      </c>
    </row>
    <row r="3" spans="1:11" s="22" customFormat="1" x14ac:dyDescent="0.25">
      <c r="A3" s="27">
        <v>2014</v>
      </c>
      <c r="B3" s="45"/>
      <c r="C3" s="45"/>
      <c r="D3" s="45">
        <f t="shared" ref="D3:D4" si="1">B3+C3</f>
        <v>0</v>
      </c>
      <c r="E3" s="46">
        <f>D3*Pristalsregulering!C7</f>
        <v>0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/>
      <c r="C4" s="45"/>
      <c r="D4" s="45">
        <f t="shared" si="1"/>
        <v>0</v>
      </c>
      <c r="E4" s="46">
        <f>D4*Pristalsregulering!$C$6*Pristalsregulering!$C$7</f>
        <v>0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3600</v>
      </c>
      <c r="C3" s="38">
        <v>16306</v>
      </c>
      <c r="D3" s="38">
        <v>0</v>
      </c>
      <c r="E3" s="37">
        <f>B3</f>
        <v>3600</v>
      </c>
      <c r="F3" s="38">
        <f t="shared" ref="F3:G3" si="0">C3</f>
        <v>16306</v>
      </c>
      <c r="G3" s="39">
        <f t="shared" si="0"/>
        <v>0</v>
      </c>
      <c r="H3" s="40">
        <f>IF(E3=0,0,AVERAGEIF(E3:E5,"&lt;&gt;0"))+IF(F3=0,0,AVERAGEIF(F3:F5,"&lt;&gt;0"))+IF(G3=0,0,AVERAGEIF(G3:G5,"&lt;&gt;0"))</f>
        <v>19906</v>
      </c>
    </row>
    <row r="4" spans="1:8" x14ac:dyDescent="0.25">
      <c r="A4" s="30">
        <v>2014</v>
      </c>
      <c r="B4" s="37"/>
      <c r="C4" s="38"/>
      <c r="D4" s="38">
        <v>0</v>
      </c>
      <c r="E4" s="37">
        <f>B4*Pristalsregulering!$C$7</f>
        <v>0</v>
      </c>
      <c r="F4" s="38">
        <f>C4*Pristalsregulering!$C$7</f>
        <v>0</v>
      </c>
      <c r="G4" s="39">
        <f>D4*Pristalsregulering!$C$7</f>
        <v>0</v>
      </c>
      <c r="H4" s="38"/>
    </row>
    <row r="5" spans="1:8" x14ac:dyDescent="0.25">
      <c r="A5" s="30">
        <v>2013</v>
      </c>
      <c r="B5" s="37"/>
      <c r="C5" s="38"/>
      <c r="D5" s="38">
        <v>0</v>
      </c>
      <c r="E5" s="37">
        <f>B5*Pristalsregulering!$C$7*Pristalsregulering!$C$6</f>
        <v>0</v>
      </c>
      <c r="F5" s="38">
        <f>C5*Pristalsregulering!$C$7*Pristalsregulering!$C$6</f>
        <v>0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0">
        <v>2015</v>
      </c>
      <c r="B3" s="35">
        <v>1802643.84379514</v>
      </c>
      <c r="C3" s="35">
        <v>255359</v>
      </c>
      <c r="D3" s="36">
        <v>16000</v>
      </c>
      <c r="E3" s="32">
        <f>B3*Pristalsregulering!C2*Pristalsregulering!C3*Pristalsregulering!C4*Pristalsregulering!C5*Pristalsregulering!C6*Pristalsregulering!C7</f>
        <v>1962536.4871318466</v>
      </c>
      <c r="F3" s="32">
        <v>264920</v>
      </c>
      <c r="G3" s="32">
        <f>D3</f>
        <v>16000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31566</v>
      </c>
      <c r="D3" s="35">
        <v>0</v>
      </c>
      <c r="E3" s="36">
        <v>0</v>
      </c>
      <c r="F3" s="35">
        <f>B3</f>
        <v>0</v>
      </c>
      <c r="G3" s="35">
        <f>C3</f>
        <v>31566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31566</v>
      </c>
      <c r="L3" s="39">
        <f>AVERAGE(H3:H5)+AVERAGE(I3:I5)</f>
        <v>0</v>
      </c>
      <c r="M3" s="40">
        <f>SUM(J3:L3)</f>
        <v>31566</v>
      </c>
      <c r="N3" s="22"/>
    </row>
    <row r="4" spans="1:14" x14ac:dyDescent="0.25">
      <c r="A4" s="27">
        <v>2014</v>
      </c>
      <c r="B4" s="41"/>
      <c r="C4" s="35"/>
      <c r="D4" s="35"/>
      <c r="E4" s="36">
        <v>0</v>
      </c>
      <c r="F4" s="35" t="str">
        <f>IF(B4="","",B4*Pristalsregulering!$C$7)</f>
        <v/>
      </c>
      <c r="G4" s="35" t="str">
        <f>IF(C4="","",C4*Pristalsregulering!$C$7)</f>
        <v/>
      </c>
      <c r="H4" s="35" t="str">
        <f>IF(D4="","",D4*Pristalsregulering!$C$7)</f>
        <v/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/>
      <c r="C5" s="35"/>
      <c r="D5" s="35"/>
      <c r="E5" s="36">
        <v>0</v>
      </c>
      <c r="F5" s="35" t="str">
        <f>IF(B5="","",B5*Pristalsregulering!$C$7*Pristalsregulering!$C$6)</f>
        <v/>
      </c>
      <c r="G5" s="35" t="str">
        <f>IF(C5="","",C5*Pristalsregulering!$C$7*Pristalsregulering!$C$6)</f>
        <v/>
      </c>
      <c r="H5" s="35" t="str">
        <f>IF(D5="","",D5*Pristalsregulering!$C$7*Pristalsregulering!$C$6)</f>
        <v/>
      </c>
      <c r="I5" s="36">
        <f>IF(E5="","",E5*Pristalsregulering!$C$7*Pristalsregulering!$C$6)</f>
        <v>0</v>
      </c>
      <c r="J5" s="32"/>
      <c r="L5" s="36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32523</v>
      </c>
      <c r="C2" s="38">
        <v>0</v>
      </c>
      <c r="D2" s="38">
        <v>12415</v>
      </c>
      <c r="E2" s="38">
        <v>0</v>
      </c>
      <c r="F2" s="38">
        <v>0</v>
      </c>
      <c r="G2" s="38">
        <v>2502054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2546992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2016-11-18T13:46:20Z</dcterms:modified>
</cp:coreProperties>
</file>