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990" yWindow="450" windowWidth="21945" windowHeight="1315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3" i="11"/>
  <c r="G29" i="12" s="1"/>
  <c r="F11" i="11"/>
  <c r="F12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1" i="4" l="1"/>
  <c r="E12" i="4"/>
  <c r="E9" i="5" s="1"/>
  <c r="E13" i="4" l="1"/>
  <c r="G13" i="4" s="1"/>
  <c r="G16" i="4" s="1"/>
  <c r="E12" i="5"/>
  <c r="E9" i="6" s="1"/>
  <c r="E11" i="5"/>
  <c r="E13" i="5" l="1"/>
  <c r="G13" i="5" s="1"/>
  <c r="G16" i="5" s="1"/>
  <c r="E11" i="6"/>
  <c r="E12" i="6"/>
  <c r="E13" i="6" l="1"/>
  <c r="G13" i="6" s="1"/>
  <c r="G16" i="6" s="1"/>
</calcChain>
</file>

<file path=xl/sharedStrings.xml><?xml version="1.0" encoding="utf-8"?>
<sst xmlns="http://schemas.openxmlformats.org/spreadsheetml/2006/main" count="248" uniqueCount="121">
  <si>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</si>
  <si>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</si>
  <si>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</si>
  <si>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</si>
  <si>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</si>
  <si>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</si>
  <si>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</si>
  <si>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</si>
  <si>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</si>
  <si>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</si>
  <si>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</si>
  <si>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</si>
  <si>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</si>
  <si>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</si>
  <si>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</si>
  <si>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</si>
  <si>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</si>
  <si>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</si>
  <si>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</si>
  <si>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</si>
  <si>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</si>
  <si>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</si>
  <si>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</si>
  <si>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</si>
  <si>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</si>
  <si>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</si>
  <si>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</si>
  <si>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</si>
  <si>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</si>
  <si>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</si>
  <si>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</si>
  <si>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</si>
  <si>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</si>
  <si>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</si>
  <si>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</si>
  <si>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</si>
  <si>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</si>
  <si>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</si>
  <si>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</si>
  <si>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</si>
  <si>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</si>
  <si>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</si>
  <si>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</si>
  <si>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</si>
  <si>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</si>
  <si>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</si>
  <si>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</si>
  <si>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</si>
  <si>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</si>
  <si>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</si>
  <si>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</si>
  <si>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</si>
  <si>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</si>
  <si>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</si>
  <si>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</si>
  <si>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</si>
  <si>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</si>
  <si>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</si>
  <si>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</si>
  <si>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</si>
  <si>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</si>
  <si>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</si>
  <si>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</si>
  <si>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</si>
  <si>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</si>
  <si>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</si>
  <si>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</si>
  <si>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</si>
  <si>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</si>
  <si>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</si>
  <si>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</si>
  <si>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</si>
  <si>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</si>
  <si>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</si>
  <si>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</si>
  <si>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</si>
  <si>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</si>
  <si>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</si>
  <si>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</si>
  <si>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</si>
  <si>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</si>
  <si>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</si>
  <si>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</si>
  <si>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</si>
  <si>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</si>
  <si>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</si>
  <si>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</si>
  <si>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</si>
  <si>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</si>
  <si>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</si>
  <si>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</si>
  <si>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</si>
  <si>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</si>
  <si>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</si>
  <si>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</si>
  <si>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</si>
  <si>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</si>
  <si>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</si>
  <si>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</si>
  <si>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</si>
  <si>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</si>
  <si>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</si>
  <si>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</si>
  <si>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</si>
  <si>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</si>
  <si>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</si>
  <si>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</si>
  <si>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</si>
  <si>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</si>
  <si>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</si>
  <si>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≤ Ø 110mm (Qn 10)</t>
  </si>
  <si>
    <t>Ø 50mm &lt; Ledningsnet ≤ Ø110 mm</t>
  </si>
  <si>
    <t>Elanlæg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</si>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</sst>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118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2518490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2387650</v>
      </c>
      <c r="H10" s="10" t="s">
        <v>4</v>
      </c>
      <c r="I10" s="1"/>
    </row>
    <row r="11" spans="1:9" x14ac:dyDescent="0.25">
      <c r="A11" s="1"/>
      <c r="B11" s="70" t="s">
        <v>83</v>
      </c>
      <c r="C11" s="71"/>
      <c r="D11" s="71"/>
      <c r="E11" s="71"/>
      <c r="F11" s="72"/>
      <c r="G11" s="34">
        <f>G9-G10</f>
        <v>130840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69210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80000</v>
      </c>
      <c r="H16" s="10" t="s">
        <v>4</v>
      </c>
      <c r="I16" s="1"/>
    </row>
    <row r="17" spans="1:9" x14ac:dyDescent="0.25">
      <c r="A17" s="1"/>
      <c r="B17" s="70" t="s">
        <v>87</v>
      </c>
      <c r="C17" s="71"/>
      <c r="D17" s="71"/>
      <c r="E17" s="71"/>
      <c r="F17" s="72"/>
      <c r="G17" s="34">
        <f>G15-G16</f>
        <v>-10790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0" t="s">
        <v>96</v>
      </c>
      <c r="C23" s="71"/>
      <c r="D23" s="71"/>
      <c r="E23" s="71"/>
      <c r="F23" s="72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52667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46667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2015'!F13</f>
        <v>55148.916666666664</v>
      </c>
      <c r="H29" s="10" t="s">
        <v>4</v>
      </c>
      <c r="I29" s="1"/>
    </row>
    <row r="30" spans="1:9" x14ac:dyDescent="0.25">
      <c r="A30" s="1"/>
      <c r="B30" s="70" t="s">
        <v>88</v>
      </c>
      <c r="C30" s="71"/>
      <c r="D30" s="71"/>
      <c r="E30" s="71"/>
      <c r="F30" s="72"/>
      <c r="G30" s="34">
        <f>G29-G27+G29-G28</f>
        <v>10963.833333333328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119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49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6317006</v>
      </c>
      <c r="H9" s="16" t="s">
        <v>4</v>
      </c>
      <c r="I9" s="1"/>
    </row>
    <row r="10" spans="1:9" x14ac:dyDescent="0.25">
      <c r="A10" s="1"/>
      <c r="B10" s="70" t="s">
        <v>52</v>
      </c>
      <c r="C10" s="71"/>
      <c r="D10" s="71"/>
      <c r="E10" s="71"/>
      <c r="F10" s="71"/>
      <c r="G10" s="71"/>
      <c r="H10" s="72"/>
      <c r="I10" s="1"/>
    </row>
    <row r="11" spans="1:9" x14ac:dyDescent="0.25">
      <c r="A11" s="1"/>
      <c r="B11" s="77" t="s">
        <v>53</v>
      </c>
      <c r="C11" s="78"/>
      <c r="D11" s="79"/>
      <c r="E11" s="36">
        <v>1441737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339216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174723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114000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2069676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226628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226628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-1138745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-1138745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1157559</v>
      </c>
      <c r="F28" s="16" t="s">
        <v>4</v>
      </c>
      <c r="G28" s="31">
        <f>IF(E28&lt;0,0,-E28)</f>
        <v>-1157559</v>
      </c>
      <c r="H28" s="16" t="s">
        <v>4</v>
      </c>
      <c r="I28" s="1"/>
    </row>
    <row r="29" spans="1:9" x14ac:dyDescent="0.25">
      <c r="A29" s="1"/>
      <c r="B29" s="70" t="s">
        <v>71</v>
      </c>
      <c r="C29" s="71"/>
      <c r="D29" s="71"/>
      <c r="E29" s="71"/>
      <c r="F29" s="71"/>
      <c r="G29" s="71"/>
      <c r="H29" s="72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71"/>
      <c r="D31" s="71"/>
      <c r="E31" s="71"/>
      <c r="F31" s="71"/>
      <c r="G31" s="71"/>
      <c r="H31" s="72"/>
      <c r="I31" s="1"/>
    </row>
    <row r="32" spans="1:9" ht="30" customHeight="1" x14ac:dyDescent="0.25">
      <c r="A32" s="1"/>
      <c r="B32" s="67" t="s">
        <v>114</v>
      </c>
      <c r="C32" s="68"/>
      <c r="D32" s="69"/>
      <c r="E32" s="36">
        <v>5362106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139114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5501220</v>
      </c>
      <c r="F35" s="16" t="s">
        <v>4</v>
      </c>
      <c r="G35" s="33">
        <f>-E35</f>
        <v>-5501220</v>
      </c>
      <c r="H35" s="16" t="s">
        <v>4</v>
      </c>
      <c r="I35" s="1"/>
    </row>
    <row r="36" spans="1:9" x14ac:dyDescent="0.25">
      <c r="A36" s="1"/>
      <c r="B36" s="70" t="s">
        <v>50</v>
      </c>
      <c r="C36" s="71"/>
      <c r="D36" s="71"/>
      <c r="E36" s="71"/>
      <c r="F36" s="72"/>
      <c r="G36" s="34">
        <f>$G$9+$G$28+$G$30+$G$35</f>
        <v>-341773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5934779.8515998665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2514651.7409031196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58142.177881844698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5876637.6737180222</v>
      </c>
      <c r="F12" s="17" t="s">
        <v>4</v>
      </c>
      <c r="G12" s="33">
        <f>E12</f>
        <v>5876637.6737180222</v>
      </c>
      <c r="H12" s="17" t="s">
        <v>4</v>
      </c>
      <c r="I12" s="1"/>
    </row>
    <row r="13" spans="1:9" x14ac:dyDescent="0.25">
      <c r="A13" s="1"/>
      <c r="B13" s="70" t="s">
        <v>32</v>
      </c>
      <c r="C13" s="71"/>
      <c r="D13" s="71"/>
      <c r="E13" s="71"/>
      <c r="F13" s="71"/>
      <c r="G13" s="71"/>
      <c r="H13" s="72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146995.75</v>
      </c>
      <c r="F14" s="17" t="s">
        <v>4</v>
      </c>
      <c r="G14" s="33">
        <f>E14</f>
        <v>146995.75</v>
      </c>
      <c r="H14" s="17" t="s">
        <v>4</v>
      </c>
      <c r="I14" s="1"/>
    </row>
    <row r="15" spans="1:9" x14ac:dyDescent="0.25">
      <c r="A15" s="1"/>
      <c r="B15" s="70" t="s">
        <v>29</v>
      </c>
      <c r="C15" s="71"/>
      <c r="D15" s="71"/>
      <c r="E15" s="71"/>
      <c r="F15" s="71"/>
      <c r="G15" s="71"/>
      <c r="H15" s="72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130840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-10790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10963.833333333328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131013.83333333333</v>
      </c>
      <c r="F20" s="17" t="s">
        <v>4</v>
      </c>
      <c r="G20" s="33">
        <f>E20</f>
        <v>131013.83333333333</v>
      </c>
      <c r="H20" s="17" t="s">
        <v>4</v>
      </c>
      <c r="I20" s="1"/>
    </row>
    <row r="21" spans="1:9" x14ac:dyDescent="0.25">
      <c r="A21" s="1"/>
      <c r="B21" s="70" t="s">
        <v>33</v>
      </c>
      <c r="C21" s="71"/>
      <c r="D21" s="71"/>
      <c r="E21" s="71"/>
      <c r="F21" s="71"/>
      <c r="G21" s="71"/>
      <c r="H21" s="72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-341773</v>
      </c>
      <c r="F22" s="17" t="s">
        <v>4</v>
      </c>
      <c r="G22" s="33">
        <f>E22</f>
        <v>-341773</v>
      </c>
      <c r="H22" s="17" t="s">
        <v>4</v>
      </c>
      <c r="I22" s="1"/>
    </row>
    <row r="23" spans="1:9" x14ac:dyDescent="0.25">
      <c r="A23" s="1"/>
      <c r="B23" s="70" t="s">
        <v>39</v>
      </c>
      <c r="C23" s="71"/>
      <c r="D23" s="71"/>
      <c r="E23" s="71"/>
      <c r="F23" s="72"/>
      <c r="G23" s="34">
        <f>G12+G14+G20+G22</f>
        <v>5812874.2570513552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5876637.6737180222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2514651.7409031196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74633.298456218879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57879.613620748081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5893391.3585534934</v>
      </c>
      <c r="F13" s="17" t="s">
        <v>4</v>
      </c>
      <c r="G13" s="33">
        <f>E13</f>
        <v>5893391.3585534934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146995.75</v>
      </c>
      <c r="F15" s="17" t="s">
        <v>4</v>
      </c>
      <c r="G15" s="33">
        <f>E15</f>
        <v>146995.75</v>
      </c>
      <c r="H15" s="17" t="s">
        <v>4</v>
      </c>
      <c r="I15" s="1"/>
    </row>
    <row r="16" spans="1:9" x14ac:dyDescent="0.25">
      <c r="A16" s="1"/>
      <c r="B16" s="70" t="s">
        <v>42</v>
      </c>
      <c r="C16" s="71"/>
      <c r="D16" s="71"/>
      <c r="E16" s="71"/>
      <c r="F16" s="72"/>
      <c r="G16" s="34">
        <f>G13+G15</f>
        <v>6040387.1085534934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5893391.3585534925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2546587.8180125891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74846.070253629354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57618.235073598138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5910619.1937335236</v>
      </c>
      <c r="F13" s="17" t="s">
        <v>4</v>
      </c>
      <c r="G13" s="33">
        <f>E13</f>
        <v>5910619.1937335236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146995.75</v>
      </c>
      <c r="F15" s="17" t="s">
        <v>4</v>
      </c>
      <c r="G15" s="33">
        <f>E15</f>
        <v>146995.75</v>
      </c>
      <c r="H15" s="17" t="s">
        <v>4</v>
      </c>
      <c r="I15" s="1"/>
    </row>
    <row r="16" spans="1:9" x14ac:dyDescent="0.25">
      <c r="A16" s="1"/>
      <c r="B16" s="70" t="s">
        <v>45</v>
      </c>
      <c r="C16" s="71"/>
      <c r="D16" s="71"/>
      <c r="E16" s="71"/>
      <c r="F16" s="72"/>
      <c r="G16" s="34">
        <f>G13+G15</f>
        <v>6057614.9437335236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5910619.1937335236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2578929.483301349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75064.863760415741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57358.036885829279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5928326.0206081094</v>
      </c>
      <c r="F13" s="17" t="s">
        <v>4</v>
      </c>
      <c r="G13" s="33">
        <f>E13</f>
        <v>5928326.0206081094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146995.75</v>
      </c>
      <c r="F15" s="17" t="s">
        <v>4</v>
      </c>
      <c r="G15" s="33">
        <f>E15</f>
        <v>146995.75</v>
      </c>
      <c r="H15" s="17" t="s">
        <v>4</v>
      </c>
      <c r="I15" s="1"/>
    </row>
    <row r="16" spans="1:9" x14ac:dyDescent="0.25">
      <c r="A16" s="1"/>
      <c r="B16" s="70" t="s">
        <v>47</v>
      </c>
      <c r="C16" s="71"/>
      <c r="D16" s="71"/>
      <c r="E16" s="71"/>
      <c r="F16" s="72"/>
      <c r="G16" s="34">
        <f>G13+G15</f>
        <v>6075321.7706081094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48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1365407.5005670479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2054720.6101296986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2514651.7409031196</v>
      </c>
      <c r="H11" s="10" t="s">
        <v>4</v>
      </c>
      <c r="I11" s="1"/>
    </row>
    <row r="12" spans="1:9" x14ac:dyDescent="0.25">
      <c r="A12" s="1"/>
      <c r="B12" s="70" t="s">
        <v>48</v>
      </c>
      <c r="C12" s="71"/>
      <c r="D12" s="71"/>
      <c r="E12" s="71"/>
      <c r="F12" s="72"/>
      <c r="G12" s="34">
        <f>SUM(G9:G11)</f>
        <v>5934779.8515998665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115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104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3420128.110696747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0" t="s">
        <v>28</v>
      </c>
      <c r="C11" s="71"/>
      <c r="D11" s="71"/>
      <c r="E11" s="71"/>
      <c r="F11" s="72"/>
      <c r="G11" s="34">
        <f>$G$9*$G$10/100</f>
        <v>58142.177881844698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105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1077397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489414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587983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0" t="s">
        <v>76</v>
      </c>
      <c r="C13" s="71"/>
      <c r="D13" s="71"/>
      <c r="E13" s="71"/>
      <c r="F13" s="72"/>
      <c r="G13" s="34">
        <f>G11/G12</f>
        <v>146995.75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3" t="s">
        <v>117</v>
      </c>
      <c r="C3" s="73"/>
      <c r="D3" s="73"/>
      <c r="E3" s="73"/>
      <c r="F3" s="73"/>
      <c r="G3" s="73"/>
      <c r="H3" s="1"/>
    </row>
    <row r="4" spans="1:8" ht="15" customHeight="1" x14ac:dyDescent="0.25">
      <c r="A4" s="1"/>
      <c r="B4" s="73"/>
      <c r="C4" s="73"/>
      <c r="D4" s="73"/>
      <c r="E4" s="73"/>
      <c r="F4" s="73"/>
      <c r="G4" s="7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0" t="s">
        <v>6</v>
      </c>
      <c r="C8" s="71"/>
      <c r="D8" s="71"/>
      <c r="E8" s="71"/>
      <c r="F8" s="71"/>
      <c r="G8" s="72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10</v>
      </c>
      <c r="E10" s="36">
        <v>407592</v>
      </c>
      <c r="F10" s="20">
        <f>E10/D10</f>
        <v>40759.199999999997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604580</v>
      </c>
      <c r="F11" s="20">
        <f t="shared" ref="F11:F12" si="0">E11/D11</f>
        <v>8061.0666666666666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20</v>
      </c>
      <c r="E12" s="36">
        <v>126573</v>
      </c>
      <c r="F12" s="20">
        <f t="shared" si="0"/>
        <v>6328.65</v>
      </c>
      <c r="G12" s="10" t="s">
        <v>4</v>
      </c>
      <c r="H12" s="1"/>
    </row>
    <row r="13" spans="1:8" x14ac:dyDescent="0.25">
      <c r="A13" s="1"/>
      <c r="B13" s="70" t="s">
        <v>5</v>
      </c>
      <c r="C13" s="71"/>
      <c r="D13" s="71"/>
      <c r="E13" s="72"/>
      <c r="F13" s="34">
        <f>SUM(F10:F12)</f>
        <v>55148.916666666664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2016-11-09T09:39:13Z</dcterms:modified>
</cp:coreProperties>
</file>