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<sst xmlns="http://schemas.openxmlformats.org/spreadsheetml/2006/main" count="99" uniqueCount="68">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</sst>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1721036.4545441538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65453.783810666653</v>
      </c>
      <c r="C3" t="s">
        <v>10</v>
      </c>
    </row>
    <row r="4" spans="1:3" s="25" customFormat="1" x14ac:dyDescent="0.25">
      <c r="A4" s="3" t="s">
        <v>11</v>
      </c>
      <c r="B4" s="45">
        <f>SUM(B2:B3)</f>
        <v>1786490.2383548205</v>
      </c>
      <c r="C4" s="54" t="s">
        <v>10</v>
      </c>
    </row>
    <row r="5" spans="1:3" x14ac:dyDescent="0.25">
      <c r="A5" s="44" t="s">
        <v>0</v>
      </c>
      <c r="B5" s="35">
        <f>Investeringer!E3</f>
        <v>1289727.4360237948</v>
      </c>
      <c r="C5" s="22" t="s">
        <v>10</v>
      </c>
    </row>
    <row r="6" spans="1:3" x14ac:dyDescent="0.25">
      <c r="A6" s="4" t="s">
        <v>1</v>
      </c>
      <c r="B6" s="32">
        <f>Investeringer!F3</f>
        <v>681409.63786774513</v>
      </c>
      <c r="C6" t="s">
        <v>10</v>
      </c>
    </row>
    <row r="7" spans="1:3" x14ac:dyDescent="0.25">
      <c r="A7" s="4" t="s">
        <v>2</v>
      </c>
      <c r="B7" s="32">
        <f>Investeringer!G3</f>
        <v>73333.333333333328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577030.17599999998</v>
      </c>
      <c r="C8" t="s">
        <v>10</v>
      </c>
    </row>
    <row r="9" spans="1:3" s="21" customFormat="1" x14ac:dyDescent="0.25">
      <c r="A9" s="3" t="s">
        <v>44</v>
      </c>
      <c r="B9" s="45">
        <f>SUM(B5:B8)</f>
        <v>2621500.5832248731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2360994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2360994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6768984.8215796938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6828902.1152842632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2078488.0099999998</v>
      </c>
      <c r="C2" s="46">
        <v>0</v>
      </c>
      <c r="D2" s="46">
        <f>B2+C2</f>
        <v>2078488.0099999998</v>
      </c>
      <c r="E2" s="47">
        <f>D2</f>
        <v>2078488.0099999998</v>
      </c>
      <c r="F2" s="46">
        <v>1721036.4545441538</v>
      </c>
      <c r="G2" s="46">
        <v>0</v>
      </c>
      <c r="H2" s="46">
        <f>F2-G2</f>
        <v>1721036.4545441538</v>
      </c>
      <c r="I2" s="46">
        <f>AVERAGEIF(E2:E4,"&lt;&gt;0")</f>
        <v>2331441.2499906668</v>
      </c>
      <c r="J2" s="46">
        <v>1414041.6964910559</v>
      </c>
      <c r="K2" s="36">
        <f>IF(H2&gt;I2,IF(I2&gt;J2,I2,J2),H2)</f>
        <v>1721036.4545441538</v>
      </c>
    </row>
    <row r="3" spans="1:11" s="22" customFormat="1" x14ac:dyDescent="0.25">
      <c r="A3" s="27">
        <v>2014</v>
      </c>
      <c r="B3" s="46">
        <v>2445171</v>
      </c>
      <c r="C3" s="46"/>
      <c r="D3" s="46">
        <f t="shared" ref="D3:D4" si="0">B3+C3</f>
        <v>2445171</v>
      </c>
      <c r="E3" s="47">
        <f>D3*Pristalsregulering!C7</f>
        <v>2447127.1368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2430281</v>
      </c>
      <c r="C4" s="46"/>
      <c r="D4" s="46">
        <f t="shared" si="0"/>
        <v>2430281</v>
      </c>
      <c r="E4" s="47">
        <f>D4*Pristalsregulering!$C$6*Pristalsregulering!$C$7</f>
        <v>2468708.6031719996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43674.99</v>
      </c>
      <c r="C3" s="39">
        <v>12485</v>
      </c>
      <c r="D3" s="39">
        <v>0</v>
      </c>
      <c r="E3" s="38">
        <f>B3</f>
        <v>43674.99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65453.783810666653</v>
      </c>
    </row>
    <row r="4" spans="1:8" x14ac:dyDescent="0.25">
      <c r="A4" s="30">
        <v>2014</v>
      </c>
      <c r="B4" s="38">
        <v>50500</v>
      </c>
      <c r="C4" s="39">
        <v>15610</v>
      </c>
      <c r="D4" s="39">
        <v>0</v>
      </c>
      <c r="E4" s="38">
        <f>B4*Pristalsregulering!$C$7</f>
        <v>50540.399999999994</v>
      </c>
      <c r="F4" s="39">
        <f>C4*Pristalsregulering!$C$7</f>
        <v>15622.487999999999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54245</v>
      </c>
      <c r="C5" s="39">
        <v>18641</v>
      </c>
      <c r="D5" s="39">
        <v>0</v>
      </c>
      <c r="E5" s="38">
        <f>B5*Pristalsregulering!$C$7*Pristalsregulering!$C$6</f>
        <v>55102.721939999989</v>
      </c>
      <c r="F5" s="39">
        <f>C5*Pristalsregulering!$C$7*Pristalsregulering!$C$6</f>
        <v>18935.751491999996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1184650.190183084</v>
      </c>
      <c r="C3" s="35">
        <v>672418.07333333348</v>
      </c>
      <c r="D3" s="37">
        <v>73333.333333333328</v>
      </c>
      <c r="E3" s="32">
        <f>B3*Pristalsregulering!C2*Pristalsregulering!C3*Pristalsregulering!C4*Pristalsregulering!C5*Pristalsregulering!C6*Pristalsregulering!C7</f>
        <v>1289727.4360237948</v>
      </c>
      <c r="F3" s="32">
        <v>681409.63786774513</v>
      </c>
      <c r="G3" s="32">
        <f>D3</f>
        <v>73333.333333333328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496746</v>
      </c>
      <c r="D3" s="35">
        <v>0</v>
      </c>
      <c r="E3" s="37">
        <v>0</v>
      </c>
      <c r="F3" s="35">
        <f>B3</f>
        <v>0</v>
      </c>
      <c r="G3" s="35">
        <f>C3</f>
        <v>496746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496746</v>
      </c>
      <c r="L3" s="40">
        <f>AVERAGE(H3:H5)+AVERAGE(I3:I5)</f>
        <v>80284.175999999992</v>
      </c>
      <c r="M3" s="41">
        <f>SUM(J3:L3)</f>
        <v>577030.17599999998</v>
      </c>
      <c r="N3" s="22"/>
    </row>
    <row r="4" spans="1:14" x14ac:dyDescent="0.25">
      <c r="A4" s="27">
        <v>2014</v>
      </c>
      <c r="B4" s="42">
        <v>0</v>
      </c>
      <c r="C4" s="35">
        <v>572280</v>
      </c>
      <c r="D4" s="35">
        <v>240660</v>
      </c>
      <c r="E4" s="37">
        <v>0</v>
      </c>
      <c r="F4" s="35">
        <f>IF(B4="","",B4*Pristalsregulering!$C$7)</f>
        <v>0</v>
      </c>
      <c r="G4" s="35">
        <f>IF(C4="","",C4*Pristalsregulering!$C$7)</f>
        <v>572737.82399999991</v>
      </c>
      <c r="H4" s="35">
        <f>IF(D4="","",D4*Pristalsregulering!$C$7)</f>
        <v>240852.52799999999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278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282.39573599999994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12690</v>
      </c>
      <c r="E2" s="39">
        <v>7831</v>
      </c>
      <c r="F2" s="39">
        <v>0</v>
      </c>
      <c r="G2" s="39">
        <v>2307950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2360994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2016-11-04T13:13:51Z</dcterms:modified>
</cp:coreProperties>
</file>