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735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B6" i="12" l="1"/>
  <c r="G3" i="20"/>
  <c r="B7" i="12" s="1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l="1"/>
  <c r="B8" i="12" s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<sst xmlns="http://schemas.openxmlformats.org/spreadsheetml/2006/main" count="99" uniqueCount="68">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</sst>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1505735.5834786666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37488.574381333332</v>
      </c>
      <c r="C3" t="s">
        <v>10</v>
      </c>
    </row>
    <row r="4" spans="1:3" s="25" customFormat="1" x14ac:dyDescent="0.25">
      <c r="A4" s="3" t="s">
        <v>11</v>
      </c>
      <c r="B4" s="45">
        <f>SUM(B2:B3)</f>
        <v>1543224.1578599999</v>
      </c>
      <c r="C4" s="54" t="s">
        <v>10</v>
      </c>
    </row>
    <row r="5" spans="1:3" x14ac:dyDescent="0.25">
      <c r="A5" s="44" t="s">
        <v>0</v>
      </c>
      <c r="B5" s="35">
        <f>Investeringer!E3</f>
        <v>1209523.8063424977</v>
      </c>
      <c r="C5" s="22" t="s">
        <v>10</v>
      </c>
    </row>
    <row r="6" spans="1:3" x14ac:dyDescent="0.25">
      <c r="A6" s="4" t="s">
        <v>1</v>
      </c>
      <c r="B6" s="32">
        <f>Investeringer!F3</f>
        <v>579264.25885776815</v>
      </c>
      <c r="C6" t="s">
        <v>10</v>
      </c>
    </row>
    <row r="7" spans="1:3" x14ac:dyDescent="0.25">
      <c r="A7" s="4" t="s">
        <v>2</v>
      </c>
      <c r="B7" s="32">
        <f>Investeringer!G3</f>
        <v>101333.33333333333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44617</v>
      </c>
      <c r="C8" t="s">
        <v>10</v>
      </c>
    </row>
    <row r="9" spans="1:3" s="21" customFormat="1" x14ac:dyDescent="0.25">
      <c r="A9" s="3" t="s">
        <v>44</v>
      </c>
      <c r="B9" s="45">
        <f>SUM(B5:B8)</f>
        <v>1934738.3985335992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2204208</v>
      </c>
      <c r="C10" t="s">
        <v>10</v>
      </c>
    </row>
    <row r="11" spans="1:3" s="21" customFormat="1" x14ac:dyDescent="0.25">
      <c r="A11" s="3" t="s">
        <v>65</v>
      </c>
      <c r="B11" s="45">
        <f>SUM(B10:B10)</f>
        <v>2204208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5682170.5563935991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5732467.6527944496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66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1407902</v>
      </c>
      <c r="C2" s="46">
        <v>0</v>
      </c>
      <c r="D2" s="46">
        <f>B2+C2</f>
        <v>1407902</v>
      </c>
      <c r="E2" s="47">
        <f>D2</f>
        <v>1407902</v>
      </c>
      <c r="F2" s="46">
        <v>1978285.3059092688</v>
      </c>
      <c r="G2" s="46">
        <v>0</v>
      </c>
      <c r="H2" s="46">
        <f>F2-G2</f>
        <v>1978285.3059092688</v>
      </c>
      <c r="I2" s="46">
        <f>AVERAGEIF(E2:E4,"&lt;&gt;0")</f>
        <v>1505735.5834786666</v>
      </c>
      <c r="J2" s="46">
        <v>1083854.2479254818</v>
      </c>
      <c r="K2" s="36">
        <f>IF(H2&gt;I2,IF(I2&gt;J2,I2,J2),H2)</f>
        <v>1505735.5834786666</v>
      </c>
    </row>
    <row r="3" spans="1:11" s="22" customFormat="1" x14ac:dyDescent="0.25">
      <c r="A3" s="27">
        <v>2014</v>
      </c>
      <c r="B3" s="46">
        <v>1467439</v>
      </c>
      <c r="C3" s="46"/>
      <c r="D3" s="46">
        <f t="shared" ref="D3:D4" si="0">B3+C3</f>
        <v>1467439</v>
      </c>
      <c r="E3" s="47">
        <f>D3*Pristalsregulering!C7</f>
        <v>1468612.9511999998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1615153</v>
      </c>
      <c r="C4" s="46"/>
      <c r="D4" s="46">
        <f t="shared" si="0"/>
        <v>1615153</v>
      </c>
      <c r="E4" s="47">
        <f>D4*Pristalsregulering!$C$6*Pristalsregulering!$C$7</f>
        <v>1640691.7992359998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29558</v>
      </c>
      <c r="C3" s="39">
        <v>12485</v>
      </c>
      <c r="D3" s="39">
        <v>0</v>
      </c>
      <c r="E3" s="38">
        <f>B3</f>
        <v>29558</v>
      </c>
      <c r="F3" s="39">
        <f t="shared" ref="F3:G3" si="0">C3</f>
        <v>12485</v>
      </c>
      <c r="G3" s="40">
        <f t="shared" si="0"/>
        <v>0</v>
      </c>
      <c r="H3" s="41">
        <f>IF(E3=0,0,AVERAGEIF(E3:E5,"&lt;&gt;0"))+IF(F3=0,0,AVERAGEIF(F3:F5,"&lt;&gt;0"))+IF(G3=0,0,AVERAGEIF(G3:G5,"&lt;&gt;0"))</f>
        <v>37488.574381333332</v>
      </c>
    </row>
    <row r="4" spans="1:8" x14ac:dyDescent="0.25">
      <c r="A4" s="30">
        <v>2014</v>
      </c>
      <c r="B4" s="38">
        <v>20000</v>
      </c>
      <c r="C4" s="39">
        <v>15083</v>
      </c>
      <c r="D4" s="39">
        <v>0</v>
      </c>
      <c r="E4" s="38">
        <f>B4*Pristalsregulering!$C$7</f>
        <v>20016</v>
      </c>
      <c r="F4" s="39">
        <f>C4*Pristalsregulering!$C$7</f>
        <v>15095.066399999998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23332</v>
      </c>
      <c r="C5" s="39">
        <v>11430</v>
      </c>
      <c r="D5" s="39">
        <v>0</v>
      </c>
      <c r="E5" s="38">
        <f>B5*Pristalsregulering!$C$7*Pristalsregulering!$C$6</f>
        <v>23700.925583999993</v>
      </c>
      <c r="F5" s="39">
        <f>C5*Pristalsregulering!$C$7*Pristalsregulering!$C$6</f>
        <v>11610.731159999998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63</v>
      </c>
      <c r="C1" s="66"/>
      <c r="D1" s="67"/>
      <c r="E1" s="68" t="s">
        <v>64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62</v>
      </c>
      <c r="E2" s="21" t="s">
        <v>0</v>
      </c>
      <c r="F2" s="21" t="s">
        <v>1</v>
      </c>
      <c r="G2" s="21" t="s">
        <v>2</v>
      </c>
    </row>
    <row r="3" spans="1:7" s="21" customFormat="1" x14ac:dyDescent="0.25">
      <c r="A3" s="61">
        <v>2015</v>
      </c>
      <c r="B3" s="35">
        <v>1110980.9462006143</v>
      </c>
      <c r="C3" s="35">
        <v>568759.21833333327</v>
      </c>
      <c r="D3" s="37">
        <v>101333.33333333333</v>
      </c>
      <c r="E3" s="32">
        <f>B3*Pristalsregulering!C2*Pristalsregulering!C3*Pristalsregulering!C4*Pristalsregulering!C5*Pristalsregulering!C6*Pristalsregulering!C7</f>
        <v>1209523.8063424977</v>
      </c>
      <c r="F3" s="32">
        <v>579264.25885776815</v>
      </c>
      <c r="G3" s="32">
        <f>D3</f>
        <v>101333.33333333333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67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39117</v>
      </c>
      <c r="D3" s="35">
        <v>16500</v>
      </c>
      <c r="E3" s="37">
        <v>0</v>
      </c>
      <c r="F3" s="35">
        <f>B3</f>
        <v>0</v>
      </c>
      <c r="G3" s="35">
        <f>C3</f>
        <v>39117</v>
      </c>
      <c r="H3" s="35">
        <f>D3</f>
        <v>16500</v>
      </c>
      <c r="I3" s="37">
        <f>E3</f>
        <v>0</v>
      </c>
      <c r="J3" s="39">
        <f>AVERAGE(F3:F5)</f>
        <v>0</v>
      </c>
      <c r="K3" s="39">
        <f>G3</f>
        <v>39117</v>
      </c>
      <c r="L3" s="40">
        <f>AVERAGE(H3:H5)+AVERAGE(I3:I5)</f>
        <v>5500</v>
      </c>
      <c r="M3" s="41">
        <f>SUM(J3:L3)</f>
        <v>44617</v>
      </c>
      <c r="N3" s="22"/>
    </row>
    <row r="4" spans="1:14" x14ac:dyDescent="0.25">
      <c r="A4" s="27">
        <v>2014</v>
      </c>
      <c r="B4" s="42">
        <v>0</v>
      </c>
      <c r="C4" s="35">
        <v>10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10.007999999999999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0</v>
      </c>
      <c r="D5" s="35">
        <v>0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0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32523</v>
      </c>
      <c r="C2" s="39">
        <v>0</v>
      </c>
      <c r="D2" s="39">
        <v>0</v>
      </c>
      <c r="E2" s="39">
        <v>0</v>
      </c>
      <c r="F2" s="39">
        <v>332205</v>
      </c>
      <c r="G2" s="39">
        <v>1839480</v>
      </c>
      <c r="H2" s="39" t="s">
        <v>43</v>
      </c>
      <c r="I2" s="39">
        <v>0</v>
      </c>
      <c r="J2" s="39">
        <v>0</v>
      </c>
      <c r="K2" s="39"/>
      <c r="L2" s="40"/>
      <c r="M2" s="41">
        <f>SUM(B2:L2)</f>
        <v>2204208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2016-09-30T11:29:55Z</dcterms:modified>
</cp:coreProperties>
</file>