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<sst xmlns="http://schemas.openxmlformats.org/spreadsheetml/2006/main" count="100" uniqueCount="69">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</sst>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2248654.0198626663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24698.26480933333</v>
      </c>
      <c r="C3" t="s">
        <v>10</v>
      </c>
    </row>
    <row r="4" spans="1:3" s="25" customFormat="1" x14ac:dyDescent="0.25">
      <c r="A4" s="3" t="s">
        <v>11</v>
      </c>
      <c r="B4" s="45">
        <f>SUM(B2:B3)</f>
        <v>2273352.2846719995</v>
      </c>
      <c r="C4" s="54" t="s">
        <v>10</v>
      </c>
    </row>
    <row r="5" spans="1:3" x14ac:dyDescent="0.25">
      <c r="A5" s="44" t="s">
        <v>0</v>
      </c>
      <c r="B5" s="35">
        <f>Investeringer!E3</f>
        <v>1353588.2641255262</v>
      </c>
      <c r="C5" s="22" t="s">
        <v>10</v>
      </c>
    </row>
    <row r="6" spans="1:3" x14ac:dyDescent="0.25">
      <c r="A6" s="4" t="s">
        <v>1</v>
      </c>
      <c r="B6" s="32">
        <f>Investeringer!F3</f>
        <v>485208.98310342629</v>
      </c>
      <c r="C6" t="s">
        <v>10</v>
      </c>
    </row>
    <row r="7" spans="1:3" x14ac:dyDescent="0.25">
      <c r="A7" s="4" t="s">
        <v>2</v>
      </c>
      <c r="B7" s="32">
        <f>Investeringer!G3</f>
        <v>43333.333333333336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58678.154393333323</v>
      </c>
      <c r="C8" t="s">
        <v>10</v>
      </c>
    </row>
    <row r="9" spans="1:3" s="21" customFormat="1" x14ac:dyDescent="0.25">
      <c r="A9" s="3" t="s">
        <v>45</v>
      </c>
      <c r="B9" s="45">
        <f>SUM(B5:B8)</f>
        <v>1940808.7349556191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3046169.74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3046169.74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7260330.7596276188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7324597.3198258448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2359875.2599999998</v>
      </c>
      <c r="C2" s="46">
        <v>0</v>
      </c>
      <c r="D2" s="46">
        <f>B2+C2</f>
        <v>2359875.2599999998</v>
      </c>
      <c r="E2" s="47">
        <f>D2</f>
        <v>2359875.2599999998</v>
      </c>
      <c r="F2" s="46">
        <v>2315608.5953095751</v>
      </c>
      <c r="G2" s="46">
        <v>0</v>
      </c>
      <c r="H2" s="46">
        <f>F2-G2</f>
        <v>2315608.5953095751</v>
      </c>
      <c r="I2" s="46">
        <f>AVERAGEIF(E2:E4,"&lt;&gt;0")</f>
        <v>2248654.0198626663</v>
      </c>
      <c r="J2" s="46">
        <v>1964850.377047966</v>
      </c>
      <c r="K2" s="36">
        <f>IF(H2&gt;I2,IF(I2&gt;J2,I2,J2),H2)</f>
        <v>2248654.0198626663</v>
      </c>
    </row>
    <row r="3" spans="1:11" s="22" customFormat="1" x14ac:dyDescent="0.25">
      <c r="A3" s="27">
        <v>2014</v>
      </c>
      <c r="B3" s="46">
        <v>2073517.65</v>
      </c>
      <c r="C3" s="46"/>
      <c r="D3" s="46">
        <f t="shared" ref="D3:D4" si="0">B3+C3</f>
        <v>2073517.65</v>
      </c>
      <c r="E3" s="47">
        <f>D3*Pristalsregulering!C7</f>
        <v>2075176.4641199997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2274939</v>
      </c>
      <c r="C4" s="46"/>
      <c r="D4" s="46">
        <f t="shared" si="0"/>
        <v>2274939</v>
      </c>
      <c r="E4" s="47">
        <f>D4*Pristalsregulering!$C$6*Pristalsregulering!$C$7</f>
        <v>2310910.3354679998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4125</v>
      </c>
      <c r="C3" s="39">
        <v>13663</v>
      </c>
      <c r="D3" s="39">
        <v>0</v>
      </c>
      <c r="E3" s="38">
        <f>B3</f>
        <v>4125</v>
      </c>
      <c r="F3" s="39">
        <f t="shared" ref="F3:G3" si="0">C3</f>
        <v>13663</v>
      </c>
      <c r="G3" s="40">
        <f t="shared" si="0"/>
        <v>0</v>
      </c>
      <c r="H3" s="41">
        <f>IF(E3=0,0,AVERAGEIF(E3:E5,"&lt;&gt;0"))+IF(F3=0,0,AVERAGEIF(F3:F5,"&lt;&gt;0"))+IF(G3=0,0,AVERAGEIF(G3:G5,"&lt;&gt;0"))</f>
        <v>24698.26480933333</v>
      </c>
    </row>
    <row r="4" spans="1:8" x14ac:dyDescent="0.25">
      <c r="A4" s="30">
        <v>2014</v>
      </c>
      <c r="B4" s="38">
        <v>7600</v>
      </c>
      <c r="C4" s="39">
        <v>18182.349999999999</v>
      </c>
      <c r="D4" s="39">
        <v>0</v>
      </c>
      <c r="E4" s="38">
        <f>B4*Pristalsregulering!$C$7</f>
        <v>7606.079999999999</v>
      </c>
      <c r="F4" s="39">
        <f>C4*Pristalsregulering!$C$7</f>
        <v>18196.895879999996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6500</v>
      </c>
      <c r="C5" s="39">
        <v>23529</v>
      </c>
      <c r="D5" s="39">
        <v>0</v>
      </c>
      <c r="E5" s="38">
        <f>B5*Pristalsregulering!$C$7*Pristalsregulering!$C$6</f>
        <v>6602.7779999999993</v>
      </c>
      <c r="F5" s="39">
        <f>C5*Pristalsregulering!$C$7*Pristalsregulering!$C$6</f>
        <v>23901.040547999997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1243308.1205665777</v>
      </c>
      <c r="C3" s="35">
        <v>475221.01600000006</v>
      </c>
      <c r="D3" s="37">
        <v>43333.333333333336</v>
      </c>
      <c r="E3" s="32">
        <f>B3*Pristalsregulering!C2*Pristalsregulering!C3*Pristalsregulering!C4*Pristalsregulering!C5*Pristalsregulering!C6*Pristalsregulering!C7</f>
        <v>1353588.2641255262</v>
      </c>
      <c r="F3" s="32">
        <v>485208.98310342629</v>
      </c>
      <c r="G3" s="32">
        <f>D3</f>
        <v>43333.333333333336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53764</v>
      </c>
      <c r="C3" s="35">
        <v>0</v>
      </c>
      <c r="D3" s="35">
        <v>0</v>
      </c>
      <c r="E3" s="37">
        <v>0</v>
      </c>
      <c r="F3" s="35">
        <f>B3</f>
        <v>53764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58678.154393333323</v>
      </c>
      <c r="K3" s="39">
        <f>G3</f>
        <v>0</v>
      </c>
      <c r="L3" s="40">
        <f>AVERAGE(H3:H5)+AVERAGE(I3:I5)</f>
        <v>0</v>
      </c>
      <c r="M3" s="41">
        <f>SUM(J3:L3)</f>
        <v>58678.154393333323</v>
      </c>
      <c r="N3" s="22"/>
    </row>
    <row r="4" spans="1:14" x14ac:dyDescent="0.25">
      <c r="A4" s="27">
        <v>2014</v>
      </c>
      <c r="B4" s="42">
        <v>62577</v>
      </c>
      <c r="C4" s="35">
        <v>0</v>
      </c>
      <c r="D4" s="35">
        <v>0</v>
      </c>
      <c r="E4" s="37">
        <v>0</v>
      </c>
      <c r="F4" s="35">
        <f>IF(B4="","",B4*Pristalsregulering!$C$7)</f>
        <v>62627.061599999994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58715</v>
      </c>
      <c r="C5" s="35">
        <v>10</v>
      </c>
      <c r="D5" s="35">
        <v>0</v>
      </c>
      <c r="E5" s="37">
        <v>0</v>
      </c>
      <c r="F5" s="35">
        <f>IF(B5="","",B5*Pristalsregulering!$C$7*Pristalsregulering!$C$6)</f>
        <v>59643.401579999991</v>
      </c>
      <c r="G5" s="35">
        <f>IF(C5="","",C5*Pristalsregulering!$C$7*Pristalsregulering!$C$6)</f>
        <v>10.158119999999998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32522.74</v>
      </c>
      <c r="C2" s="39">
        <v>0</v>
      </c>
      <c r="D2" s="39">
        <v>0</v>
      </c>
      <c r="E2" s="39">
        <v>0</v>
      </c>
      <c r="F2" s="39">
        <v>0</v>
      </c>
      <c r="G2" s="39">
        <v>3013647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3046169.74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2016-09-29T12:01:43Z</dcterms:modified>
</cp:coreProperties>
</file>