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<sst xmlns="http://schemas.openxmlformats.org/spreadsheetml/2006/main" count="100" uniqueCount="69">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</sst>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976729.92625886854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0</v>
      </c>
      <c r="C3" t="s">
        <v>10</v>
      </c>
    </row>
    <row r="4" spans="1:3" s="25" customFormat="1" x14ac:dyDescent="0.25">
      <c r="A4" s="3" t="s">
        <v>11</v>
      </c>
      <c r="B4" s="45">
        <f>SUM(B2:B3)</f>
        <v>976729.92625886854</v>
      </c>
      <c r="C4" s="54" t="s">
        <v>10</v>
      </c>
    </row>
    <row r="5" spans="1:3" x14ac:dyDescent="0.25">
      <c r="A5" s="44" t="s">
        <v>0</v>
      </c>
      <c r="B5" s="35">
        <f>Investeringer!E3</f>
        <v>1236745.6938364748</v>
      </c>
      <c r="C5" s="22" t="s">
        <v>10</v>
      </c>
    </row>
    <row r="6" spans="1:3" x14ac:dyDescent="0.25">
      <c r="A6" s="4" t="s">
        <v>1</v>
      </c>
      <c r="B6" s="32">
        <f>Investeringer!F3</f>
        <v>119603.362656</v>
      </c>
      <c r="C6" t="s">
        <v>10</v>
      </c>
    </row>
    <row r="7" spans="1:3" x14ac:dyDescent="0.25">
      <c r="A7" s="4" t="s">
        <v>2</v>
      </c>
      <c r="B7" s="32">
        <f>Investeringer!G3</f>
        <v>18000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7092</v>
      </c>
      <c r="C8" t="s">
        <v>10</v>
      </c>
    </row>
    <row r="9" spans="1:3" s="21" customFormat="1" x14ac:dyDescent="0.25">
      <c r="A9" s="3" t="s">
        <v>45</v>
      </c>
      <c r="B9" s="45">
        <f>SUM(B5:B8)</f>
        <v>1381441.0564924749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1462881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1462881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3821051.9827513434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3854874.9414291424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1445513</v>
      </c>
      <c r="C2" s="46">
        <v>30523</v>
      </c>
      <c r="D2" s="46">
        <f>B2+C2</f>
        <v>1476036</v>
      </c>
      <c r="E2" s="47">
        <f>D2</f>
        <v>1476036</v>
      </c>
      <c r="F2" s="46">
        <v>976729.92625886854</v>
      </c>
      <c r="G2" s="46">
        <v>0</v>
      </c>
      <c r="H2" s="46">
        <f>F2-G2</f>
        <v>976729.92625886854</v>
      </c>
      <c r="I2" s="46">
        <f>AVERAGEIF(E2:E4,"&lt;&gt;0")</f>
        <v>1228839.8436</v>
      </c>
      <c r="J2" s="46">
        <v>810934.87453193148</v>
      </c>
      <c r="K2" s="36">
        <f>IF(H2&gt;I2,IF(I2&gt;J2,I2,J2),H2)</f>
        <v>976729.92625886854</v>
      </c>
    </row>
    <row r="3" spans="1:11" s="22" customFormat="1" x14ac:dyDescent="0.25">
      <c r="A3" s="27">
        <v>2014</v>
      </c>
      <c r="B3" s="46">
        <v>980859</v>
      </c>
      <c r="C3" s="46"/>
      <c r="D3" s="46">
        <f t="shared" ref="D3:D4" si="0">B3+C3</f>
        <v>980859</v>
      </c>
      <c r="E3" s="47">
        <f>D3*Pristalsregulering!C7</f>
        <v>981643.68719999993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/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0</v>
      </c>
      <c r="D3" s="39">
        <v>0</v>
      </c>
      <c r="E3" s="38">
        <f>B3</f>
        <v>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0</v>
      </c>
    </row>
    <row r="4" spans="1:8" x14ac:dyDescent="0.25">
      <c r="A4" s="30">
        <v>2014</v>
      </c>
      <c r="B4" s="38">
        <v>0</v>
      </c>
      <c r="C4" s="39">
        <v>12523</v>
      </c>
      <c r="D4" s="39">
        <v>0</v>
      </c>
      <c r="E4" s="38">
        <f>B4*Pristalsregulering!$C$7</f>
        <v>0</v>
      </c>
      <c r="F4" s="39">
        <f>C4*Pristalsregulering!$C$7</f>
        <v>12533.018399999999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/>
      <c r="C5" s="39"/>
      <c r="D5" s="39">
        <v>0</v>
      </c>
      <c r="E5" s="38">
        <f>B5*Pristalsregulering!$C$7*Pristalsregulering!$C$6</f>
        <v>0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1135985</v>
      </c>
      <c r="C3" s="35">
        <v>119574.48666666666</v>
      </c>
      <c r="D3" s="37">
        <v>18000</v>
      </c>
      <c r="E3" s="32">
        <f>B3*Pristalsregulering!C2*Pristalsregulering!C3*Pristalsregulering!C4*Pristalsregulering!C5*Pristalsregulering!C6*Pristalsregulering!C7</f>
        <v>1236745.6938364748</v>
      </c>
      <c r="F3" s="32">
        <v>119603.362656</v>
      </c>
      <c r="G3" s="32">
        <f>D3</f>
        <v>18000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7092</v>
      </c>
      <c r="D3" s="35">
        <v>0</v>
      </c>
      <c r="E3" s="37">
        <v>0</v>
      </c>
      <c r="F3" s="35">
        <f>B3</f>
        <v>0</v>
      </c>
      <c r="G3" s="35">
        <f>C3</f>
        <v>7092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7092</v>
      </c>
      <c r="L3" s="40">
        <f>AVERAGE(H3:H5)+AVERAGE(I3:I5)</f>
        <v>0</v>
      </c>
      <c r="M3" s="41">
        <f>SUM(J3:L3)</f>
        <v>7092</v>
      </c>
      <c r="N3" s="22"/>
    </row>
    <row r="4" spans="1:14" x14ac:dyDescent="0.25">
      <c r="A4" s="27">
        <v>2014</v>
      </c>
      <c r="B4" s="42">
        <v>0</v>
      </c>
      <c r="C4" s="35">
        <v>27914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27936.331199999997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/>
      <c r="C5" s="35"/>
      <c r="D5" s="35"/>
      <c r="E5" s="37"/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7" t="str">
        <f>IF(E5="","",E5*Pristalsregulering!$C$7*Pristalsregulering!$C$6)</f>
        <v/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193523</v>
      </c>
      <c r="G2" s="39">
        <v>1236835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1462881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2016-09-29T12:02:57Z</dcterms:modified>
</cp:coreProperties>
</file>