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<sst xmlns="http://schemas.openxmlformats.org/spreadsheetml/2006/main" count="100" uniqueCount="69">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</sst>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985845.06351371249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17629.481342666666</v>
      </c>
      <c r="C3" t="s">
        <v>10</v>
      </c>
    </row>
    <row r="4" spans="1:3" s="25" customFormat="1" x14ac:dyDescent="0.25">
      <c r="A4" s="3" t="s">
        <v>11</v>
      </c>
      <c r="B4" s="45">
        <f>SUM(B2:B3)</f>
        <v>1003474.5448563792</v>
      </c>
      <c r="C4" s="54" t="s">
        <v>10</v>
      </c>
    </row>
    <row r="5" spans="1:3" x14ac:dyDescent="0.25">
      <c r="A5" s="44" t="s">
        <v>0</v>
      </c>
      <c r="B5" s="35">
        <f>Investeringer!E3</f>
        <v>664415.50011987693</v>
      </c>
      <c r="C5" s="22" t="s">
        <v>10</v>
      </c>
    </row>
    <row r="6" spans="1:3" x14ac:dyDescent="0.25">
      <c r="A6" s="4" t="s">
        <v>1</v>
      </c>
      <c r="B6" s="32">
        <f>Investeringer!F3</f>
        <v>305138.44436298212</v>
      </c>
      <c r="C6" t="s">
        <v>10</v>
      </c>
    </row>
    <row r="7" spans="1:3" x14ac:dyDescent="0.25">
      <c r="A7" s="4" t="s">
        <v>2</v>
      </c>
      <c r="B7" s="32">
        <f>Investeringer!G3</f>
        <v>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151921</v>
      </c>
      <c r="C8" t="s">
        <v>10</v>
      </c>
    </row>
    <row r="9" spans="1:3" s="21" customFormat="1" x14ac:dyDescent="0.25">
      <c r="A9" s="3" t="s">
        <v>45</v>
      </c>
      <c r="B9" s="45">
        <f>SUM(B5:B8)</f>
        <v>1121474.944482859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1466426</v>
      </c>
      <c r="C10" t="s">
        <v>10</v>
      </c>
    </row>
    <row r="11" spans="1:3" s="21" customFormat="1" x14ac:dyDescent="0.25">
      <c r="A11" s="3" t="s">
        <v>66</v>
      </c>
      <c r="B11" s="45">
        <f>SUM(B10:B10)</f>
        <v>1466426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3591375.489339238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3623165.4114132416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67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828852</v>
      </c>
      <c r="C2" s="46">
        <v>8203</v>
      </c>
      <c r="D2" s="46">
        <f>B2+C2</f>
        <v>837055</v>
      </c>
      <c r="E2" s="47">
        <f>D2</f>
        <v>837055</v>
      </c>
      <c r="F2" s="46">
        <v>1255514.0282892056</v>
      </c>
      <c r="G2" s="46">
        <v>0</v>
      </c>
      <c r="H2" s="46">
        <f>F2-G2</f>
        <v>1255514.0282892056</v>
      </c>
      <c r="I2" s="46">
        <f>AVERAGEIF(E2:E4,"&lt;&gt;0")</f>
        <v>901241.34216933325</v>
      </c>
      <c r="J2" s="46">
        <v>985845.06351371249</v>
      </c>
      <c r="K2" s="36">
        <f>IF(H2&gt;I2,IF(I2&gt;J2,I2,J2),H2)</f>
        <v>985845.06351371249</v>
      </c>
    </row>
    <row r="3" spans="1:11" s="22" customFormat="1" x14ac:dyDescent="0.25">
      <c r="A3" s="27">
        <v>2014</v>
      </c>
      <c r="B3" s="46">
        <v>874680</v>
      </c>
      <c r="C3" s="46"/>
      <c r="D3" s="46">
        <f t="shared" ref="D3:D4" si="0">B3+C3</f>
        <v>874680</v>
      </c>
      <c r="E3" s="47">
        <f>D3*Pristalsregulering!C7</f>
        <v>875379.74399999995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975859</v>
      </c>
      <c r="C4" s="46"/>
      <c r="D4" s="46">
        <f t="shared" si="0"/>
        <v>975859</v>
      </c>
      <c r="E4" s="47">
        <f>D4*Pristalsregulering!$C$6*Pristalsregulering!$C$7</f>
        <v>991289.2825079998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3300</v>
      </c>
      <c r="C3" s="39">
        <v>12485</v>
      </c>
      <c r="D3" s="39">
        <v>0</v>
      </c>
      <c r="E3" s="38">
        <f>B3</f>
        <v>3300</v>
      </c>
      <c r="F3" s="39">
        <f t="shared" ref="F3:G3" si="0">C3</f>
        <v>12485</v>
      </c>
      <c r="G3" s="40">
        <f t="shared" si="0"/>
        <v>0</v>
      </c>
      <c r="H3" s="41">
        <f>IF(E3=0,0,AVERAGEIF(E3:E5,"&lt;&gt;0"))+IF(F3=0,0,AVERAGEIF(F3:F5,"&lt;&gt;0"))+IF(G3=0,0,AVERAGEIF(G3:G5,"&lt;&gt;0"))</f>
        <v>17629.481342666666</v>
      </c>
    </row>
    <row r="4" spans="1:8" x14ac:dyDescent="0.25">
      <c r="A4" s="30">
        <v>2014</v>
      </c>
      <c r="B4" s="38">
        <v>3100</v>
      </c>
      <c r="C4" s="39">
        <v>14162</v>
      </c>
      <c r="D4" s="39">
        <v>0</v>
      </c>
      <c r="E4" s="38">
        <f>B4*Pristalsregulering!$C$7</f>
        <v>3102.4799999999996</v>
      </c>
      <c r="F4" s="39">
        <f>C4*Pristalsregulering!$C$7</f>
        <v>14173.329599999999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3100</v>
      </c>
      <c r="C5" s="39">
        <v>16419</v>
      </c>
      <c r="D5" s="39">
        <v>0</v>
      </c>
      <c r="E5" s="38">
        <f>B5*Pristalsregulering!$C$7*Pristalsregulering!$C$6</f>
        <v>3149.0171999999993</v>
      </c>
      <c r="F5" s="39">
        <f>C5*Pristalsregulering!$C$7*Pristalsregulering!$C$6</f>
        <v>16678.617227999996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64</v>
      </c>
      <c r="C1" s="66"/>
      <c r="D1" s="67"/>
      <c r="E1" s="68" t="s">
        <v>65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63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610283.94573369343</v>
      </c>
      <c r="C3" s="35">
        <v>300609.94666666666</v>
      </c>
      <c r="D3" s="37">
        <v>0</v>
      </c>
      <c r="E3" s="32">
        <f>B3*Pristalsregulering!C2*Pristalsregulering!C3*Pristalsregulering!C4*Pristalsregulering!C5*Pristalsregulering!C6*Pristalsregulering!C7</f>
        <v>664415.50011987693</v>
      </c>
      <c r="F3" s="32">
        <v>305138.44436298212</v>
      </c>
      <c r="G3" s="32">
        <f>D3</f>
        <v>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68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151921</v>
      </c>
      <c r="D3" s="35">
        <v>0</v>
      </c>
      <c r="E3" s="37">
        <v>0</v>
      </c>
      <c r="F3" s="35">
        <f>B3</f>
        <v>0</v>
      </c>
      <c r="G3" s="35">
        <f>C3</f>
        <v>151921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151921</v>
      </c>
      <c r="L3" s="40">
        <f>AVERAGE(H3:H5)+AVERAGE(I3:I5)</f>
        <v>0</v>
      </c>
      <c r="M3" s="41">
        <f>SUM(J3:L3)</f>
        <v>151921</v>
      </c>
      <c r="N3" s="22"/>
    </row>
    <row r="4" spans="1:14" x14ac:dyDescent="0.25">
      <c r="A4" s="27">
        <v>2014</v>
      </c>
      <c r="B4" s="42">
        <v>0</v>
      </c>
      <c r="C4" s="35">
        <v>183345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183491.67599999998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168789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171457.89166799997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0</v>
      </c>
      <c r="E2" s="39">
        <v>0</v>
      </c>
      <c r="F2" s="39">
        <v>0</v>
      </c>
      <c r="G2" s="39">
        <v>1433903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1466426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2016-09-29T12:11:11Z</dcterms:modified>
</cp:coreProperties>
</file>