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995" yWindow="60" windowWidth="20280" windowHeight="10995" tabRatio="792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F13" i="11" l="1"/>
  <c r="F14" i="11"/>
  <c r="F15" i="11"/>
  <c r="F16" i="11"/>
  <c r="F17" i="11"/>
  <c r="F18" i="11"/>
  <c r="F19" i="11"/>
  <c r="F20" i="11"/>
  <c r="F21" i="11"/>
  <c r="E35" i="13" l="1"/>
  <c r="G35" i="13" s="1"/>
  <c r="E27" i="13"/>
  <c r="E19" i="13"/>
  <c r="E15" i="13"/>
  <c r="G11" i="12"/>
  <c r="E16" i="2" s="1"/>
  <c r="G23" i="12"/>
  <c r="E18" i="2" s="1"/>
  <c r="G17" i="12"/>
  <c r="F11" i="11"/>
  <c r="F12" i="11"/>
  <c r="F22" i="11"/>
  <c r="F23" i="11"/>
  <c r="F24" i="11"/>
  <c r="F10" i="11"/>
  <c r="F25" i="11" s="1"/>
  <c r="G29" i="12" s="1"/>
  <c r="G13" i="10"/>
  <c r="E14" i="2" s="1"/>
  <c r="G14" i="2" s="1"/>
  <c r="G12" i="7"/>
  <c r="G15" i="6"/>
  <c r="G15" i="5"/>
  <c r="G15" i="4"/>
  <c r="E22" i="2"/>
  <c r="G22" i="2" s="1"/>
  <c r="E17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9" i="4" s="1"/>
  <c r="E11" i="4" l="1"/>
  <c r="E12" i="4"/>
  <c r="E13" i="4" s="1"/>
  <c r="G13" i="4" s="1"/>
  <c r="G16" i="4" s="1"/>
  <c r="E12" i="2"/>
  <c r="G12" i="2" s="1"/>
  <c r="G23" i="2" s="1"/>
  <c r="E9" i="5" l="1"/>
  <c r="E9" i="6" s="1"/>
  <c r="E12" i="5"/>
  <c r="E11" i="5" l="1"/>
  <c r="E13" i="5" s="1"/>
  <c r="G13" i="5" s="1"/>
  <c r="G16" i="5" s="1"/>
  <c r="E11" i="6"/>
  <c r="E12" i="6"/>
  <c r="E13" i="6" s="1"/>
  <c r="G13" i="6" s="1"/>
  <c r="G16" i="6" s="1"/>
</calcChain>
</file>

<file path=xl/sharedStrings.xml><?xml version="1.0" encoding="utf-8"?>
<sst xmlns="http://schemas.openxmlformats.org/spreadsheetml/2006/main" count="272" uniqueCount="127">
  <si>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</si>
  <si>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</si>
  <si>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</si>
  <si>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</si>
  <si>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</si>
  <si>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</si>
  <si>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</si>
  <si>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</si>
  <si>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</si>
  <si>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</si>
  <si>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</si>
  <si>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</si>
  <si>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</si>
  <si>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</si>
  <si>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</si>
  <si>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</si>
  <si>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</si>
  <si>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</si>
  <si>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</si>
  <si>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</si>
  <si>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</si>
  <si>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</si>
  <si>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</si>
  <si>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</si>
  <si>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</si>
  <si>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</si>
  <si>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</si>
  <si>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</si>
  <si>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</si>
  <si>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</si>
  <si>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</si>
  <si>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</si>
  <si>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</si>
  <si>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</si>
  <si>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</si>
  <si>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</si>
  <si>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</si>
  <si>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</si>
  <si>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</si>
  <si>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</si>
  <si>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</si>
  <si>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</si>
  <si>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</si>
  <si>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</si>
  <si>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</si>
  <si>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</si>
  <si>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</si>
  <si>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</si>
  <si>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</si>
  <si>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</si>
  <si>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</si>
  <si>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</si>
  <si>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</si>
  <si>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</si>
  <si>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</si>
  <si>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</si>
  <si>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</si>
  <si>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</si>
  <si>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</si>
  <si>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</si>
  <si>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</si>
  <si>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</si>
  <si>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</si>
  <si>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</si>
  <si>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</si>
  <si>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</si>
  <si>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</si>
  <si>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</si>
  <si>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</si>
  <si>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</si>
  <si>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</si>
  <si>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</si>
  <si>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</si>
  <si>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</si>
  <si>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</si>
  <si>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</si>
  <si>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</si>
  <si>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</si>
  <si>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</si>
  <si>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</si>
  <si>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</si>
  <si>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</si>
  <si>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</si>
  <si>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</si>
  <si>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</si>
  <si>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</si>
  <si>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</si>
  <si>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</si>
  <si>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</si>
  <si>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</si>
  <si>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</si>
  <si>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</si>
  <si>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</si>
  <si>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</si>
  <si>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</si>
  <si>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</si>
  <si>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</si>
  <si>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</si>
  <si>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</si>
  <si>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</si>
  <si>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</si>
  <si>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</si>
  <si>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</si>
  <si>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</si>
  <si>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</si>
  <si>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</si>
  <si>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</si>
  <si>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</si>
  <si>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</si>
  <si>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</si>
  <si>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Skyllevandsbehandling, inkl. UV-filter mv., Mek./EL</t>
  </si>
  <si>
    <t>Etageareal kontor og mandskabsfaciliteter</t>
  </si>
  <si>
    <t>Boring (inkl. etablering, forerør, filter og prøvepumpning)</t>
  </si>
  <si>
    <t>Etageareal vandbehandlingsbygning</t>
  </si>
  <si>
    <t>Ledningsnet &gt; Ø 500 mm</t>
  </si>
  <si>
    <t>Stik på ledningsnet, Mek./EL</t>
  </si>
  <si>
    <t>Afregningsmålere, elektroniske ≤ Ø 110mm (Qn 10)</t>
  </si>
  <si>
    <t>Køretøjer, små lastvogne (&lt; 3.500 kg.)</t>
  </si>
  <si>
    <t>Arbejdsplads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</si>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</sst>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124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2445149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2308473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136676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18083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50000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-31917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57563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39973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2015'!F25</f>
        <v>45875.786666666667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-5784.4266666666663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125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9320856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2828297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586768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317983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130457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3863505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731701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731701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-156802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-943835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-500000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-1600637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2994569</v>
      </c>
      <c r="F28" s="16" t="s">
        <v>4</v>
      </c>
      <c r="G28" s="31">
        <f>IF(E28&lt;0,0,-E28)</f>
        <v>-2994569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119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120</v>
      </c>
      <c r="C32" s="69"/>
      <c r="D32" s="70"/>
      <c r="E32" s="36">
        <v>6651987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6651987</v>
      </c>
      <c r="F35" s="16" t="s">
        <v>4</v>
      </c>
      <c r="G35" s="33">
        <f>-E35</f>
        <v>-6651987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-325700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7990421.7688853908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2433768.0615003598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94463.113025545535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7895958.6558598457</v>
      </c>
      <c r="F12" s="17" t="s">
        <v>4</v>
      </c>
      <c r="G12" s="33">
        <f>E12</f>
        <v>7895958.6558598457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-52318</v>
      </c>
      <c r="F14" s="17" t="s">
        <v>4</v>
      </c>
      <c r="G14" s="33">
        <f>E14</f>
        <v>-52318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136676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-31917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-5784.4266666666663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98974.573333333334</v>
      </c>
      <c r="F20" s="17" t="s">
        <v>4</v>
      </c>
      <c r="G20" s="33">
        <f>E20</f>
        <v>98974.573333333334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-325700</v>
      </c>
      <c r="F22" s="17" t="s">
        <v>4</v>
      </c>
      <c r="G22" s="33">
        <f>E22</f>
        <v>-325700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7616915.2291931789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7895958.6558598457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2433768.0615003598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100278.67492942004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94036.527053433456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7902200.8037358327</v>
      </c>
      <c r="F13" s="17" t="s">
        <v>4</v>
      </c>
      <c r="G13" s="33">
        <f>E13</f>
        <v>7902200.8037358327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-52318</v>
      </c>
      <c r="F15" s="17" t="s">
        <v>4</v>
      </c>
      <c r="G15" s="33">
        <f>E15</f>
        <v>-52318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7849882.8037358327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7902200.8037358318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2464676.9158814144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100357.95020744506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93611.867500912878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7908946.8864423633</v>
      </c>
      <c r="F13" s="17" t="s">
        <v>4</v>
      </c>
      <c r="G13" s="33">
        <f>E13</f>
        <v>7908946.8864423633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-52318</v>
      </c>
      <c r="F15" s="17" t="s">
        <v>4</v>
      </c>
      <c r="G15" s="33">
        <f>E15</f>
        <v>-52318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7856628.8864423633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7908946.8864423633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2495978.312713108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100443.62545781801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93189.125668465495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7916201.3862317158</v>
      </c>
      <c r="F13" s="17" t="s">
        <v>4</v>
      </c>
      <c r="G13" s="33">
        <f>E13</f>
        <v>7916201.3862317158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-52318</v>
      </c>
      <c r="F15" s="17" t="s">
        <v>4</v>
      </c>
      <c r="G15" s="33">
        <f>E15</f>
        <v>-52318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7863883.3862317158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1880803.654560826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3675850.0528242048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2433768.0615003598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7990421.7688853908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121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5556653.7073850315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94463.113025545535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122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-434395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-225123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-209272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-52318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7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123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25</v>
      </c>
      <c r="E10" s="36">
        <v>55000</v>
      </c>
      <c r="F10" s="20">
        <f>E10/D10</f>
        <v>2200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75</v>
      </c>
      <c r="E11" s="36">
        <v>59650</v>
      </c>
      <c r="F11" s="20">
        <f t="shared" ref="F11:F24" si="0">E11/D11</f>
        <v>795.33333333333337</v>
      </c>
      <c r="G11" s="10" t="s">
        <v>4</v>
      </c>
      <c r="H11" s="1"/>
    </row>
    <row r="12" spans="1:8" ht="26.25" x14ac:dyDescent="0.25">
      <c r="A12" s="1"/>
      <c r="B12" s="41" t="s">
        <v>112</v>
      </c>
      <c r="C12" s="39">
        <v>2015</v>
      </c>
      <c r="D12" s="39">
        <v>30</v>
      </c>
      <c r="E12" s="36">
        <v>42945</v>
      </c>
      <c r="F12" s="20">
        <f t="shared" si="0"/>
        <v>1431.5</v>
      </c>
      <c r="G12" s="10" t="s">
        <v>4</v>
      </c>
      <c r="H12" s="1"/>
    </row>
    <row r="13" spans="1:8" x14ac:dyDescent="0.25">
      <c r="A13" s="1"/>
      <c r="B13" s="41" t="s">
        <v>111</v>
      </c>
      <c r="C13" s="39">
        <v>2015</v>
      </c>
      <c r="D13" s="39">
        <v>75</v>
      </c>
      <c r="E13" s="36">
        <v>47756</v>
      </c>
      <c r="F13" s="20">
        <f t="shared" si="0"/>
        <v>636.74666666666667</v>
      </c>
      <c r="G13" s="10" t="s">
        <v>4</v>
      </c>
      <c r="H13" s="1"/>
    </row>
    <row r="14" spans="1:8" x14ac:dyDescent="0.25">
      <c r="A14" s="1"/>
      <c r="B14" s="41" t="s">
        <v>113</v>
      </c>
      <c r="C14" s="39">
        <v>2015</v>
      </c>
      <c r="D14" s="39">
        <v>75</v>
      </c>
      <c r="E14" s="36">
        <v>58500</v>
      </c>
      <c r="F14" s="20">
        <f t="shared" si="0"/>
        <v>780</v>
      </c>
      <c r="G14" s="10" t="s">
        <v>4</v>
      </c>
      <c r="H14" s="1"/>
    </row>
    <row r="15" spans="1:8" ht="26.25" x14ac:dyDescent="0.25">
      <c r="A15" s="1"/>
      <c r="B15" s="41" t="s">
        <v>112</v>
      </c>
      <c r="C15" s="39">
        <v>2015</v>
      </c>
      <c r="D15" s="39">
        <v>30</v>
      </c>
      <c r="E15" s="36">
        <v>36275</v>
      </c>
      <c r="F15" s="20">
        <f t="shared" si="0"/>
        <v>1209.1666666666667</v>
      </c>
      <c r="G15" s="10" t="s">
        <v>4</v>
      </c>
      <c r="H15" s="1"/>
    </row>
    <row r="16" spans="1:8" ht="26.25" x14ac:dyDescent="0.25">
      <c r="A16" s="1"/>
      <c r="B16" s="41" t="s">
        <v>112</v>
      </c>
      <c r="C16" s="39">
        <v>2015</v>
      </c>
      <c r="D16" s="39">
        <v>30</v>
      </c>
      <c r="E16" s="36">
        <v>3435</v>
      </c>
      <c r="F16" s="20">
        <f t="shared" si="0"/>
        <v>114.5</v>
      </c>
      <c r="G16" s="10" t="s">
        <v>4</v>
      </c>
      <c r="H16" s="1"/>
    </row>
    <row r="17" spans="1:8" ht="26.25" x14ac:dyDescent="0.25">
      <c r="A17" s="1"/>
      <c r="B17" s="41" t="s">
        <v>112</v>
      </c>
      <c r="C17" s="39">
        <v>2015</v>
      </c>
      <c r="D17" s="39">
        <v>30</v>
      </c>
      <c r="E17" s="36">
        <v>41696</v>
      </c>
      <c r="F17" s="20">
        <f t="shared" si="0"/>
        <v>1389.8666666666666</v>
      </c>
      <c r="G17" s="10" t="s">
        <v>4</v>
      </c>
      <c r="H17" s="1"/>
    </row>
    <row r="18" spans="1:8" ht="26.25" x14ac:dyDescent="0.25">
      <c r="A18" s="1"/>
      <c r="B18" s="41" t="s">
        <v>112</v>
      </c>
      <c r="C18" s="39">
        <v>2015</v>
      </c>
      <c r="D18" s="39">
        <v>30</v>
      </c>
      <c r="E18" s="36">
        <v>112152</v>
      </c>
      <c r="F18" s="20">
        <f t="shared" si="0"/>
        <v>3738.4</v>
      </c>
      <c r="G18" s="10" t="s">
        <v>4</v>
      </c>
      <c r="H18" s="1"/>
    </row>
    <row r="19" spans="1:8" x14ac:dyDescent="0.25">
      <c r="A19" s="1"/>
      <c r="B19" s="41" t="s">
        <v>114</v>
      </c>
      <c r="C19" s="39">
        <v>2015</v>
      </c>
      <c r="D19" s="39">
        <v>75</v>
      </c>
      <c r="E19" s="36">
        <v>960348</v>
      </c>
      <c r="F19" s="20">
        <f t="shared" si="0"/>
        <v>12804.64</v>
      </c>
      <c r="G19" s="10" t="s">
        <v>4</v>
      </c>
      <c r="H19" s="1"/>
    </row>
    <row r="20" spans="1:8" x14ac:dyDescent="0.25">
      <c r="A20" s="1"/>
      <c r="B20" s="41" t="s">
        <v>114</v>
      </c>
      <c r="C20" s="39">
        <v>2015</v>
      </c>
      <c r="D20" s="39">
        <v>75</v>
      </c>
      <c r="E20" s="36">
        <v>377041</v>
      </c>
      <c r="F20" s="20">
        <f t="shared" si="0"/>
        <v>5027.2133333333331</v>
      </c>
      <c r="G20" s="10" t="s">
        <v>4</v>
      </c>
      <c r="H20" s="1"/>
    </row>
    <row r="21" spans="1:8" x14ac:dyDescent="0.25">
      <c r="A21" s="1"/>
      <c r="B21" s="41" t="s">
        <v>115</v>
      </c>
      <c r="C21" s="39">
        <v>2015</v>
      </c>
      <c r="D21" s="39">
        <v>75</v>
      </c>
      <c r="E21" s="36">
        <v>60189</v>
      </c>
      <c r="F21" s="20">
        <f t="shared" si="0"/>
        <v>802.52</v>
      </c>
      <c r="G21" s="10" t="s">
        <v>4</v>
      </c>
      <c r="H21" s="1"/>
    </row>
    <row r="22" spans="1:8" ht="26.25" x14ac:dyDescent="0.25">
      <c r="A22" s="1"/>
      <c r="B22" s="41" t="s">
        <v>116</v>
      </c>
      <c r="C22" s="39">
        <v>2015</v>
      </c>
      <c r="D22" s="39">
        <v>10</v>
      </c>
      <c r="E22" s="36">
        <v>29359</v>
      </c>
      <c r="F22" s="20">
        <f t="shared" si="0"/>
        <v>2935.9</v>
      </c>
      <c r="G22" s="10" t="s">
        <v>4</v>
      </c>
      <c r="H22" s="1"/>
    </row>
    <row r="23" spans="1:8" x14ac:dyDescent="0.25">
      <c r="A23" s="1"/>
      <c r="B23" s="41" t="s">
        <v>117</v>
      </c>
      <c r="C23" s="39">
        <v>2015</v>
      </c>
      <c r="D23" s="39">
        <v>5</v>
      </c>
      <c r="E23" s="36">
        <v>50780</v>
      </c>
      <c r="F23" s="20">
        <f t="shared" si="0"/>
        <v>10156</v>
      </c>
      <c r="G23" s="10" t="s">
        <v>4</v>
      </c>
      <c r="H23" s="1"/>
    </row>
    <row r="24" spans="1:8" x14ac:dyDescent="0.25">
      <c r="A24" s="1"/>
      <c r="B24" s="41" t="s">
        <v>118</v>
      </c>
      <c r="C24" s="39">
        <v>2015</v>
      </c>
      <c r="D24" s="39">
        <v>5</v>
      </c>
      <c r="E24" s="36">
        <v>9270</v>
      </c>
      <c r="F24" s="20">
        <f t="shared" si="0"/>
        <v>1854</v>
      </c>
      <c r="G24" s="10" t="s">
        <v>4</v>
      </c>
      <c r="H24" s="1"/>
    </row>
    <row r="25" spans="1:8" x14ac:dyDescent="0.25">
      <c r="A25" s="1"/>
      <c r="B25" s="81" t="s">
        <v>5</v>
      </c>
      <c r="C25" s="82"/>
      <c r="D25" s="82"/>
      <c r="E25" s="83"/>
      <c r="F25" s="34">
        <f>SUM(F10:F24)</f>
        <v>45875.786666666667</v>
      </c>
      <c r="G25" s="18" t="s">
        <v>4</v>
      </c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</sheetData>
  <sheetProtection password="C6BD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2016-10-19T22:15:42Z</dcterms:modified>
</cp:coreProperties>
</file>