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680" yWindow="135" windowWidth="19995" windowHeight="10125" tabRatio="806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0" i="11"/>
  <c r="F12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12" i="2" l="1"/>
  <c r="G12" i="2" s="1"/>
  <c r="G23" i="2" s="1"/>
  <c r="E9" i="4"/>
  <c r="E12" i="4" l="1"/>
  <c r="E9" i="5"/>
  <c r="E11" i="4"/>
  <c r="E13" i="4" s="1"/>
  <c r="G13" i="4" s="1"/>
  <c r="G16" i="4" s="1"/>
  <c r="E12" i="5" l="1"/>
  <c r="E9" i="6"/>
  <c r="E11" i="5"/>
  <c r="E13" i="5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<sst xmlns="http://schemas.openxmlformats.org/spreadsheetml/2006/main" count="246" uniqueCount="120">
  <si>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</si>
  <si>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</si>
  <si>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</si>
  <si>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</si>
  <si>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</si>
  <si>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</si>
  <si>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</si>
  <si>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</si>
  <si>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</si>
  <si>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</si>
  <si>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</si>
  <si>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</si>
  <si>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</si>
  <si>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</si>
  <si>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</si>
  <si>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</si>
  <si>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</si>
  <si>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</si>
  <si>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</si>
  <si>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</si>
  <si>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</si>
  <si>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</si>
  <si>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</si>
  <si>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</si>
  <si>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</si>
  <si>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</si>
  <si>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</si>
  <si>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</si>
  <si>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</si>
  <si>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</si>
  <si>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</si>
  <si>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</si>
  <si>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</si>
  <si>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</si>
  <si>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</si>
  <si>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</si>
  <si>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</si>
  <si>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</si>
  <si>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</si>
  <si>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</si>
  <si>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</si>
  <si>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</si>
  <si>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</si>
  <si>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</si>
  <si>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</si>
  <si>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</si>
  <si>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</si>
  <si>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</si>
  <si>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</si>
  <si>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</si>
  <si>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</si>
  <si>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</si>
  <si>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</si>
  <si>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</si>
  <si>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</si>
  <si>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</si>
  <si>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</si>
  <si>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</si>
  <si>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</si>
  <si>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</si>
  <si>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</si>
  <si>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</si>
  <si>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</si>
  <si>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</si>
  <si>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</si>
  <si>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</si>
  <si>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</si>
  <si>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</si>
  <si>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</si>
  <si>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</si>
  <si>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</si>
  <si>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</si>
  <si>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</si>
  <si>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</si>
  <si>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</si>
  <si>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</si>
  <si>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</si>
  <si>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</si>
  <si>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</si>
  <si>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</si>
  <si>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</si>
  <si>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</si>
  <si>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</si>
  <si>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</si>
  <si>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</si>
  <si>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</si>
  <si>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</si>
  <si>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</si>
  <si>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</si>
  <si>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</si>
  <si>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</si>
  <si>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</si>
  <si>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</si>
  <si>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</si>
  <si>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</si>
  <si>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</si>
  <si>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</si>
  <si>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</si>
  <si>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</si>
  <si>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</si>
  <si>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</si>
  <si>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</si>
  <si>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</si>
  <si>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</si>
  <si>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</si>
  <si>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</si>
  <si>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</si>
  <si>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</si>
  <si>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</si>
  <si>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</si>
  <si>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&gt; Ø110 mm</t>
  </si>
  <si>
    <t>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</si>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</sst>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117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1415697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1429300</v>
      </c>
      <c r="H10" s="10" t="s">
        <v>4</v>
      </c>
      <c r="I10" s="1"/>
    </row>
    <row r="11" spans="1:9" x14ac:dyDescent="0.25">
      <c r="A11" s="1"/>
      <c r="B11" s="73" t="s">
        <v>83</v>
      </c>
      <c r="C11" s="74"/>
      <c r="D11" s="74"/>
      <c r="E11" s="74"/>
      <c r="F11" s="75"/>
      <c r="G11" s="34">
        <f>G9-G10</f>
        <v>-13603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236346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268000</v>
      </c>
      <c r="H16" s="10" t="s">
        <v>4</v>
      </c>
      <c r="I16" s="1"/>
    </row>
    <row r="17" spans="1:9" x14ac:dyDescent="0.25">
      <c r="A17" s="1"/>
      <c r="B17" s="73" t="s">
        <v>87</v>
      </c>
      <c r="C17" s="74"/>
      <c r="D17" s="74"/>
      <c r="E17" s="74"/>
      <c r="F17" s="75"/>
      <c r="G17" s="34">
        <f>G15-G16</f>
        <v>-31654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3" t="s">
        <v>96</v>
      </c>
      <c r="C23" s="74"/>
      <c r="D23" s="74"/>
      <c r="E23" s="74"/>
      <c r="F23" s="75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20000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20000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2015'!F12</f>
        <v>34649.033333333333</v>
      </c>
      <c r="H29" s="10" t="s">
        <v>4</v>
      </c>
      <c r="I29" s="1"/>
    </row>
    <row r="30" spans="1:9" x14ac:dyDescent="0.25">
      <c r="A30" s="1"/>
      <c r="B30" s="73" t="s">
        <v>88</v>
      </c>
      <c r="C30" s="74"/>
      <c r="D30" s="74"/>
      <c r="E30" s="74"/>
      <c r="F30" s="75"/>
      <c r="G30" s="34">
        <f>G29-G27+G29-G28</f>
        <v>29298.066666666666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118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3964652</v>
      </c>
      <c r="H9" s="16" t="s">
        <v>4</v>
      </c>
      <c r="I9" s="1"/>
    </row>
    <row r="10" spans="1:9" x14ac:dyDescent="0.25">
      <c r="A10" s="1"/>
      <c r="B10" s="73" t="s">
        <v>52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53</v>
      </c>
      <c r="C11" s="78"/>
      <c r="D11" s="79"/>
      <c r="E11" s="36">
        <v>858484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313310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47008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40000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1258802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314920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314920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-404210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-1169585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-1573795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-73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3" t="s">
        <v>71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112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67" t="s">
        <v>113</v>
      </c>
      <c r="C32" s="68"/>
      <c r="D32" s="69"/>
      <c r="E32" s="36">
        <v>3311778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29758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3341536</v>
      </c>
      <c r="F35" s="16" t="s">
        <v>4</v>
      </c>
      <c r="G35" s="33">
        <f>-E35</f>
        <v>-3341536</v>
      </c>
      <c r="H35" s="16" t="s">
        <v>4</v>
      </c>
      <c r="I35" s="1"/>
    </row>
    <row r="36" spans="1:9" x14ac:dyDescent="0.25">
      <c r="A36" s="1"/>
      <c r="B36" s="73" t="s">
        <v>50</v>
      </c>
      <c r="C36" s="74"/>
      <c r="D36" s="74"/>
      <c r="E36" s="74"/>
      <c r="F36" s="75"/>
      <c r="G36" s="34">
        <f>$G$9+$G$28+$G$30+$G$35</f>
        <v>623116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4175212.0370196621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1412500.3831361798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46966.098116019202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4128245.9389036428</v>
      </c>
      <c r="F12" s="17" t="s">
        <v>4</v>
      </c>
      <c r="G12" s="33">
        <f>E12</f>
        <v>4128245.9389036428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70" t="s">
        <v>106</v>
      </c>
      <c r="C14" s="71"/>
      <c r="D14" s="72"/>
      <c r="E14" s="33">
        <f>'Fane 5. Hist. over el. underdæk'!G13</f>
        <v>-305571.75</v>
      </c>
      <c r="F14" s="17" t="s">
        <v>4</v>
      </c>
      <c r="G14" s="33">
        <f>E14</f>
        <v>-305571.75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-13603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-31654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29298.066666666666</v>
      </c>
      <c r="F19" s="7" t="s">
        <v>4</v>
      </c>
      <c r="G19" s="14"/>
      <c r="H19" s="15"/>
      <c r="I19" s="1"/>
    </row>
    <row r="20" spans="1:9" x14ac:dyDescent="0.25">
      <c r="A20" s="1"/>
      <c r="B20" s="70" t="s">
        <v>38</v>
      </c>
      <c r="C20" s="71"/>
      <c r="D20" s="72"/>
      <c r="E20" s="33">
        <f>SUM(E16:E19)</f>
        <v>-15958.933333333334</v>
      </c>
      <c r="F20" s="17" t="s">
        <v>4</v>
      </c>
      <c r="G20" s="33">
        <f>E20</f>
        <v>-15958.933333333334</v>
      </c>
      <c r="H20" s="17" t="s">
        <v>4</v>
      </c>
      <c r="I20" s="1"/>
    </row>
    <row r="21" spans="1:9" x14ac:dyDescent="0.25">
      <c r="A21" s="1"/>
      <c r="B21" s="73" t="s">
        <v>33</v>
      </c>
      <c r="C21" s="74"/>
      <c r="D21" s="74"/>
      <c r="E21" s="74"/>
      <c r="F21" s="74"/>
      <c r="G21" s="74"/>
      <c r="H21" s="75"/>
      <c r="I21" s="1"/>
    </row>
    <row r="22" spans="1:9" x14ac:dyDescent="0.25">
      <c r="A22" s="1"/>
      <c r="B22" s="70" t="s">
        <v>34</v>
      </c>
      <c r="C22" s="71"/>
      <c r="D22" s="72"/>
      <c r="E22" s="33">
        <f>'Fane 8. Kontrol af PL2015'!G36</f>
        <v>623116</v>
      </c>
      <c r="F22" s="17" t="s">
        <v>4</v>
      </c>
      <c r="G22" s="33">
        <f>E22</f>
        <v>623116</v>
      </c>
      <c r="H22" s="17" t="s">
        <v>4</v>
      </c>
      <c r="I22" s="1"/>
    </row>
    <row r="23" spans="1:9" x14ac:dyDescent="0.25">
      <c r="A23" s="1"/>
      <c r="B23" s="73" t="s">
        <v>39</v>
      </c>
      <c r="C23" s="74"/>
      <c r="D23" s="74"/>
      <c r="E23" s="74"/>
      <c r="F23" s="75"/>
      <c r="G23" s="34">
        <f>G12+G14+G20+G22</f>
        <v>4429831.2555703092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8:H8"/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4128245.9389036428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1412500.3831361798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52428.723424076263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46754.003913537068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4133920.6584141818</v>
      </c>
      <c r="F13" s="17" t="s">
        <v>4</v>
      </c>
      <c r="G13" s="33">
        <f>E13</f>
        <v>4133920.6584141818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underdæk'!$G$12&gt;1,'Fane 5. Hist. over el. underdæk'!$G$13,0)</f>
        <v>-305571.75</v>
      </c>
      <c r="F15" s="17" t="s">
        <v>4</v>
      </c>
      <c r="G15" s="33">
        <f>E15</f>
        <v>-305571.75</v>
      </c>
      <c r="H15" s="17" t="s">
        <v>4</v>
      </c>
      <c r="I15" s="1"/>
    </row>
    <row r="16" spans="1:9" x14ac:dyDescent="0.25">
      <c r="A16" s="1"/>
      <c r="B16" s="73" t="s">
        <v>42</v>
      </c>
      <c r="C16" s="74"/>
      <c r="D16" s="74"/>
      <c r="E16" s="74"/>
      <c r="F16" s="75"/>
      <c r="G16" s="34">
        <f>G13+G15</f>
        <v>3828348.9084141818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4133920.6584141818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1430439.1380020091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52500.792361860105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46542.867507263923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4139878.5832687779</v>
      </c>
      <c r="F13" s="17" t="s">
        <v>4</v>
      </c>
      <c r="G13" s="33">
        <f>E13</f>
        <v>4139878.5832687779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underdæk'!$G$12&gt;2,'Fane 5. Hist. over el. underdæk'!$G$13,0)</f>
        <v>-305571.75</v>
      </c>
      <c r="F15" s="17" t="s">
        <v>4</v>
      </c>
      <c r="G15" s="33">
        <f>E15</f>
        <v>-305571.75</v>
      </c>
      <c r="H15" s="17" t="s">
        <v>4</v>
      </c>
      <c r="I15" s="1"/>
    </row>
    <row r="16" spans="1:9" x14ac:dyDescent="0.25">
      <c r="A16" s="1"/>
      <c r="B16" s="73" t="s">
        <v>45</v>
      </c>
      <c r="C16" s="74"/>
      <c r="D16" s="74"/>
      <c r="E16" s="74"/>
      <c r="F16" s="75"/>
      <c r="G16" s="34">
        <f>G13+G15</f>
        <v>3834306.8332687779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4139878.5832687775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1448605.7150546345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52576.458007513473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46332.684571887861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4146122.3567044032</v>
      </c>
      <c r="F13" s="17" t="s">
        <v>4</v>
      </c>
      <c r="G13" s="33">
        <f>E13</f>
        <v>4146122.3567044032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underdæk'!$G$12&gt;3,'Fane 5. Hist. over el. underdæk'!$G$13,0)</f>
        <v>-305571.75</v>
      </c>
      <c r="F15" s="17" t="s">
        <v>4</v>
      </c>
      <c r="G15" s="33">
        <f>E15</f>
        <v>-305571.75</v>
      </c>
      <c r="H15" s="17" t="s">
        <v>4</v>
      </c>
      <c r="I15" s="1"/>
    </row>
    <row r="16" spans="1:9" x14ac:dyDescent="0.25">
      <c r="A16" s="1"/>
      <c r="B16" s="73" t="s">
        <v>47</v>
      </c>
      <c r="C16" s="74"/>
      <c r="D16" s="74"/>
      <c r="E16" s="74"/>
      <c r="F16" s="75"/>
      <c r="G16" s="34">
        <f>G13+G15</f>
        <v>3840550.6067044032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48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1157557.658678323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1605153.9952051595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1412500.3831361798</v>
      </c>
      <c r="H11" s="10" t="s">
        <v>4</v>
      </c>
      <c r="I11" s="1"/>
    </row>
    <row r="12" spans="1:9" x14ac:dyDescent="0.25">
      <c r="A12" s="1"/>
      <c r="B12" s="73" t="s">
        <v>48</v>
      </c>
      <c r="C12" s="74"/>
      <c r="D12" s="74"/>
      <c r="E12" s="74"/>
      <c r="F12" s="75"/>
      <c r="G12" s="34">
        <f>SUM(G9:G11)</f>
        <v>4175212.0370196621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114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104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2762711.6538834823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46966.098116019202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115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-2983423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-1761136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-1222287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3" t="s">
        <v>76</v>
      </c>
      <c r="C13" s="74"/>
      <c r="D13" s="74"/>
      <c r="E13" s="74"/>
      <c r="F13" s="75"/>
      <c r="G13" s="34">
        <f>G11/G12</f>
        <v>-305571.75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116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10</v>
      </c>
      <c r="E10" s="36">
        <v>147245</v>
      </c>
      <c r="F10" s="20">
        <f>E10/D10</f>
        <v>14724.5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1494340</v>
      </c>
      <c r="F11" s="20">
        <f t="shared" ref="F11" si="0">E11/D11</f>
        <v>19924.533333333333</v>
      </c>
      <c r="G11" s="10" t="s">
        <v>4</v>
      </c>
      <c r="H11" s="1"/>
    </row>
    <row r="12" spans="1:8" x14ac:dyDescent="0.25">
      <c r="A12" s="1"/>
      <c r="B12" s="73" t="s">
        <v>5</v>
      </c>
      <c r="C12" s="74"/>
      <c r="D12" s="74"/>
      <c r="E12" s="75"/>
      <c r="F12" s="34">
        <f>SUM(F10:F11)</f>
        <v>34649.033333333333</v>
      </c>
      <c r="G12" s="18" t="s">
        <v>4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sheetProtection password="C6BD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2016-10-19T22:20:59Z</dcterms:modified>
</cp:coreProperties>
</file>