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J3" i="24"/>
  <c r="M3" i="24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<sst xmlns="http://schemas.openxmlformats.org/spreadsheetml/2006/main" count="109" uniqueCount="74">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</sst>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1276684.3285184612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12767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24543.56369333333</v>
      </c>
      <c r="C4" t="s">
        <v>11</v>
      </c>
    </row>
    <row r="5" spans="1:3" s="26" customFormat="1" x14ac:dyDescent="0.25">
      <c r="A5" s="3" t="s">
        <v>12</v>
      </c>
      <c r="B5" s="48">
        <f>SUM(B2:B4)</f>
        <v>1313994.8922117946</v>
      </c>
      <c r="C5" s="62" t="s">
        <v>11</v>
      </c>
    </row>
    <row r="6" spans="1:3" x14ac:dyDescent="0.25">
      <c r="A6" s="47" t="s">
        <v>0</v>
      </c>
      <c r="B6" s="38">
        <f>Investeringer!E3</f>
        <v>861770.5527918064</v>
      </c>
      <c r="C6" s="23" t="s">
        <v>11</v>
      </c>
    </row>
    <row r="7" spans="1:3" x14ac:dyDescent="0.25">
      <c r="A7" s="4" t="s">
        <v>1</v>
      </c>
      <c r="B7" s="35">
        <f>Investeringer!F3</f>
        <v>238784.69915837524</v>
      </c>
      <c r="C7" t="s">
        <v>11</v>
      </c>
    </row>
    <row r="8" spans="1:3" x14ac:dyDescent="0.25">
      <c r="A8" s="4" t="s">
        <v>2</v>
      </c>
      <c r="B8" s="35">
        <f>Investeringer!G3</f>
        <v>64333.333333333328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101551.96757466666</v>
      </c>
      <c r="C9" t="s">
        <v>11</v>
      </c>
    </row>
    <row r="10" spans="1:3" s="22" customFormat="1" x14ac:dyDescent="0.25">
      <c r="A10" s="3" t="s">
        <v>47</v>
      </c>
      <c r="B10" s="48">
        <f>SUM(B6:B9)</f>
        <v>1266440.5528581815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2709939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2709939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5290374.4450699762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5337203.46416038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1343130</v>
      </c>
      <c r="C2" s="49">
        <v>0</v>
      </c>
      <c r="D2" s="49">
        <f>B2+C2</f>
        <v>1343130</v>
      </c>
      <c r="E2" s="50">
        <f>D2</f>
        <v>1343130</v>
      </c>
      <c r="F2" s="49">
        <v>1276684.3285184612</v>
      </c>
      <c r="G2" s="49">
        <v>0</v>
      </c>
      <c r="H2" s="49">
        <f>F2-G2</f>
        <v>1276684.3285184612</v>
      </c>
      <c r="I2" s="49">
        <f>AVERAGEIF(E2:E4,"&lt;&gt;0")</f>
        <v>1413521.1095959998</v>
      </c>
      <c r="J2" s="49">
        <v>885274.15359283704</v>
      </c>
      <c r="K2" s="39">
        <f>IF(H2&gt;I2,IF(I2&gt;J2,I2,J2),H2)</f>
        <v>1276684.3285184612</v>
      </c>
    </row>
    <row r="3" spans="1:11" s="23" customFormat="1" x14ac:dyDescent="0.25">
      <c r="A3" s="28">
        <v>2014</v>
      </c>
      <c r="B3" s="49">
        <v>1377947</v>
      </c>
      <c r="C3" s="49"/>
      <c r="D3" s="49">
        <f t="shared" ref="D3:D4" si="0">B3+C3</f>
        <v>1377947</v>
      </c>
      <c r="E3" s="50">
        <f>D3*Pristalsregulering!C7</f>
        <v>1379049.3576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1494749</v>
      </c>
      <c r="C4" s="49"/>
      <c r="D4" s="49">
        <f t="shared" si="0"/>
        <v>1494749</v>
      </c>
      <c r="E4" s="50">
        <f>D4*Pristalsregulering!$C$6*Pristalsregulering!$C$7</f>
        <v>1518383.9711879997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73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75">
        <f>IF(C4=0,0,AVERAGEIF(C4:C6,"&lt;&gt;0"))+C3</f>
        <v>12767</v>
      </c>
      <c r="E3" s="57">
        <f>SUM(D3:D3)</f>
        <v>12767</v>
      </c>
    </row>
    <row r="4" spans="1:5" x14ac:dyDescent="0.25">
      <c r="A4" s="28">
        <v>2015</v>
      </c>
      <c r="B4" s="35">
        <v>12767</v>
      </c>
      <c r="C4" s="45">
        <f>B4</f>
        <v>12767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8250</v>
      </c>
      <c r="C3" s="42">
        <v>13663</v>
      </c>
      <c r="D3" s="42">
        <v>0</v>
      </c>
      <c r="E3" s="41">
        <f>B3</f>
        <v>8250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24543.56369333333</v>
      </c>
    </row>
    <row r="4" spans="1:8" x14ac:dyDescent="0.25">
      <c r="A4" s="31">
        <v>2014</v>
      </c>
      <c r="B4" s="41">
        <v>9000</v>
      </c>
      <c r="C4" s="42">
        <v>15586</v>
      </c>
      <c r="D4" s="42">
        <v>0</v>
      </c>
      <c r="E4" s="41">
        <f>B4*Pristalsregulering!$C$7</f>
        <v>9007.1999999999989</v>
      </c>
      <c r="F4" s="42">
        <f>C4*Pristalsregulering!$C$7</f>
        <v>15598.468799999999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8250</v>
      </c>
      <c r="C5" s="42">
        <v>18440</v>
      </c>
      <c r="D5" s="42">
        <v>0</v>
      </c>
      <c r="E5" s="41">
        <f>B5*Pristalsregulering!$C$7*Pristalsregulering!$C$6</f>
        <v>8380.4489999999969</v>
      </c>
      <c r="F5" s="42">
        <f>C5*Pristalsregulering!$C$7*Pristalsregulering!$C$6</f>
        <v>18731.573279999993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791560</v>
      </c>
      <c r="C3" s="38">
        <v>234644.86166666666</v>
      </c>
      <c r="D3" s="40">
        <v>64333.333333333328</v>
      </c>
      <c r="E3" s="35">
        <f>B3*Pristalsregulering!C2*Pristalsregulering!C3*Pristalsregulering!C4*Pristalsregulering!C5*Pristalsregulering!C6*Pristalsregulering!C7</f>
        <v>861770.5527918064</v>
      </c>
      <c r="F3" s="35">
        <v>238784.69915837524</v>
      </c>
      <c r="G3" s="35">
        <f>D3</f>
        <v>64333.333333333328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261812</v>
      </c>
      <c r="C3" s="38">
        <v>0</v>
      </c>
      <c r="D3" s="38">
        <v>0</v>
      </c>
      <c r="E3" s="40">
        <v>0</v>
      </c>
      <c r="F3" s="38">
        <f>B3</f>
        <v>261812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101551.96757466666</v>
      </c>
      <c r="K3" s="42">
        <f>G3</f>
        <v>0</v>
      </c>
      <c r="L3" s="43">
        <f>AVERAGE(H3:H5)+AVERAGE(I3:I5)</f>
        <v>0</v>
      </c>
      <c r="M3" s="44">
        <f>SUM(J3:L3)</f>
        <v>101551.96757466666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42177</v>
      </c>
      <c r="C5" s="38">
        <v>384</v>
      </c>
      <c r="D5" s="38">
        <v>0</v>
      </c>
      <c r="E5" s="40">
        <v>0</v>
      </c>
      <c r="F5" s="38">
        <f>IF(B5="","",B5*Pristalsregulering!$C$7*Pristalsregulering!$C$6)</f>
        <v>42843.902723999992</v>
      </c>
      <c r="G5" s="38">
        <f>IF(C5="","",C5*Pristalsregulering!$C$7*Pristalsregulering!$C$6)</f>
        <v>390.07180799999992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846266</v>
      </c>
      <c r="F2" s="42">
        <v>0</v>
      </c>
      <c r="G2" s="42">
        <v>1831150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2709939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2016-10-04T13:33:19Z</dcterms:modified>
</cp:coreProperties>
</file>