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405" windowWidth="15600" windowHeight="729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<sst xmlns="http://schemas.openxmlformats.org/spreadsheetml/2006/main" count="100" uniqueCount="69">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</sst>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1289028.8465683146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57673.997441333326</v>
      </c>
      <c r="C3" t="s">
        <v>10</v>
      </c>
    </row>
    <row r="4" spans="1:3" s="25" customFormat="1" x14ac:dyDescent="0.25">
      <c r="A4" s="3" t="s">
        <v>11</v>
      </c>
      <c r="B4" s="45">
        <f>SUM(B2:B3)</f>
        <v>1346702.8440096478</v>
      </c>
      <c r="C4" s="54" t="s">
        <v>10</v>
      </c>
    </row>
    <row r="5" spans="1:3" x14ac:dyDescent="0.25">
      <c r="A5" s="44" t="s">
        <v>0</v>
      </c>
      <c r="B5" s="35">
        <f>Investeringer!E3</f>
        <v>907397.94677392335</v>
      </c>
      <c r="C5" s="22" t="s">
        <v>10</v>
      </c>
    </row>
    <row r="6" spans="1:3" x14ac:dyDescent="0.25">
      <c r="A6" s="4" t="s">
        <v>1</v>
      </c>
      <c r="B6" s="32">
        <f>Investeringer!F3</f>
        <v>451599.58748398413</v>
      </c>
      <c r="C6" t="s">
        <v>10</v>
      </c>
    </row>
    <row r="7" spans="1:3" x14ac:dyDescent="0.25">
      <c r="A7" s="4" t="s">
        <v>2</v>
      </c>
      <c r="B7" s="32">
        <f>Investeringer!G3</f>
        <v>50000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26441</v>
      </c>
      <c r="C8" t="s">
        <v>10</v>
      </c>
    </row>
    <row r="9" spans="1:3" s="21" customFormat="1" x14ac:dyDescent="0.25">
      <c r="A9" s="3" t="s">
        <v>45</v>
      </c>
      <c r="B9" s="45">
        <f>SUM(B5:B8)</f>
        <v>1435438.5342579074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1917780</v>
      </c>
      <c r="C10" t="s">
        <v>10</v>
      </c>
    </row>
    <row r="11" spans="1:3" s="21" customFormat="1" x14ac:dyDescent="0.25">
      <c r="A11" s="3" t="s">
        <v>66</v>
      </c>
      <c r="B11" s="45">
        <f>SUM(B10:B10)</f>
        <v>1917780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4699921.3782675555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4741523.860328421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1579874</v>
      </c>
      <c r="C2" s="46">
        <v>0</v>
      </c>
      <c r="D2" s="46">
        <f>B2+C2</f>
        <v>1579874</v>
      </c>
      <c r="E2" s="47">
        <f>D2</f>
        <v>1579874</v>
      </c>
      <c r="F2" s="46">
        <v>1296185.0579906681</v>
      </c>
      <c r="G2" s="46">
        <v>0</v>
      </c>
      <c r="H2" s="46">
        <f>F2-G2</f>
        <v>1296185.0579906681</v>
      </c>
      <c r="I2" s="46">
        <f>AVERAGEIF(E2:E4,"&lt;&gt;0")</f>
        <v>1205195.6294986666</v>
      </c>
      <c r="J2" s="46">
        <v>1289028.8465683146</v>
      </c>
      <c r="K2" s="36">
        <f>IF(H2&gt;I2,IF(I2&gt;J2,I2,J2),H2)</f>
        <v>1289028.8465683146</v>
      </c>
    </row>
    <row r="3" spans="1:11" s="22" customFormat="1" x14ac:dyDescent="0.25">
      <c r="A3" s="27">
        <v>2014</v>
      </c>
      <c r="B3" s="46">
        <v>988323</v>
      </c>
      <c r="C3" s="46"/>
      <c r="D3" s="46">
        <f t="shared" ref="D3:D4" si="0">B3+C3</f>
        <v>988323</v>
      </c>
      <c r="E3" s="47">
        <f>D3*Pristalsregulering!C7</f>
        <v>989113.65839999996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1030308</v>
      </c>
      <c r="C4" s="46"/>
      <c r="D4" s="46">
        <f t="shared" si="0"/>
        <v>1030308</v>
      </c>
      <c r="E4" s="47">
        <f>D4*Pristalsregulering!$C$6*Pristalsregulering!$C$7</f>
        <v>1046599.2300959998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47525</v>
      </c>
      <c r="C3" s="39">
        <v>12485</v>
      </c>
      <c r="D3" s="39">
        <v>0</v>
      </c>
      <c r="E3" s="38">
        <f>B3</f>
        <v>47525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57673.997441333326</v>
      </c>
    </row>
    <row r="4" spans="1:8" x14ac:dyDescent="0.25">
      <c r="A4" s="30">
        <v>2014</v>
      </c>
      <c r="B4" s="38">
        <v>41525</v>
      </c>
      <c r="C4" s="39">
        <v>15392</v>
      </c>
      <c r="D4" s="39">
        <v>0</v>
      </c>
      <c r="E4" s="38">
        <f>B4*Pristalsregulering!$C$7</f>
        <v>41558.219999999994</v>
      </c>
      <c r="F4" s="39">
        <f>C4*Pristalsregulering!$C$7</f>
        <v>15404.313599999999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36131</v>
      </c>
      <c r="C5" s="39">
        <v>19046</v>
      </c>
      <c r="D5" s="39">
        <v>0</v>
      </c>
      <c r="E5" s="38">
        <f>B5*Pristalsregulering!$C$7*Pristalsregulering!$C$6</f>
        <v>36702.303371999995</v>
      </c>
      <c r="F5" s="39">
        <f>C5*Pristalsregulering!$C$7*Pristalsregulering!$C$6</f>
        <v>19347.155351999998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833470.01869752898</v>
      </c>
      <c r="C3" s="35">
        <v>444703.32</v>
      </c>
      <c r="D3" s="37">
        <v>50000</v>
      </c>
      <c r="E3" s="32">
        <f>B3*Pristalsregulering!C2*Pristalsregulering!C3*Pristalsregulering!C4*Pristalsregulering!C5*Pristalsregulering!C6*Pristalsregulering!C7</f>
        <v>907397.94677392335</v>
      </c>
      <c r="F3" s="32">
        <v>451599.58748398413</v>
      </c>
      <c r="G3" s="32">
        <f>D3</f>
        <v>50000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26441</v>
      </c>
      <c r="D3" s="35">
        <v>0</v>
      </c>
      <c r="E3" s="37">
        <v>0</v>
      </c>
      <c r="F3" s="35">
        <f>B3</f>
        <v>0</v>
      </c>
      <c r="G3" s="35">
        <f>C3</f>
        <v>26441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26441</v>
      </c>
      <c r="L3" s="40">
        <f>AVERAGE(H3:H5)+AVERAGE(I3:I5)</f>
        <v>0</v>
      </c>
      <c r="M3" s="41">
        <f>SUM(J3:L3)</f>
        <v>26441</v>
      </c>
      <c r="N3" s="22"/>
    </row>
    <row r="4" spans="1:14" x14ac:dyDescent="0.25">
      <c r="A4" s="27">
        <v>2014</v>
      </c>
      <c r="B4" s="42">
        <v>0</v>
      </c>
      <c r="C4" s="35">
        <v>44290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44325.431999999993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0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176225</v>
      </c>
      <c r="G2" s="39">
        <v>1709032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1917780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2016-09-29T12:08:16Z</dcterms:modified>
</cp:coreProperties>
</file>