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ølleåværket AS (S06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<sst xmlns="http://schemas.openxmlformats.org/spreadsheetml/2006/main" count="709" uniqueCount="287">
  <si>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</si>
  <si>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</si>
  <si>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</si>
  <si>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</si>
  <si>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</si>
  <si>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</si>
  <si>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</si>
  <si>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</si>
  <si>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</si>
  <si>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</si>
  <si>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</si>
  <si>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</si>
  <si>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</si>
  <si>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</si>
  <si>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</si>
  <si>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</si>
  <si>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</si>
  <si>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</si>
  <si>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</si>
  <si>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</si>
  <si>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</si>
  <si>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</si>
  <si>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</si>
  <si>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</si>
  <si>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</si>
  <si>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</si>
  <si>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</si>
  <si>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</si>
  <si>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</si>
  <si>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</si>
  <si>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</si>
  <si>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</si>
  <si>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</si>
  <si>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</si>
  <si>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</si>
  <si>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</si>
  <si>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</si>
  <si>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</si>
  <si>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</si>
  <si>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</si>
  <si>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</si>
  <si>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</si>
  <si>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</si>
  <si>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</si>
  <si>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</si>
  <si>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</si>
  <si>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</si>
  <si>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</si>
  <si>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</si>
  <si>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</si>
  <si>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</si>
  <si>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</si>
  <si>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</si>
  <si>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</si>
  <si>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</si>
  <si>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</si>
  <si>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</si>
  <si>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</si>
  <si>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</si>
  <si>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</si>
  <si>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</si>
  <si>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</si>
  <si>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</si>
  <si>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</si>
  <si>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</si>
  <si>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</si>
  <si>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</si>
  <si>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</si>
  <si>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</si>
  <si>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</si>
  <si>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</si>
  <si>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</si>
  <si>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</si>
  <si>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</si>
  <si>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</si>
  <si>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</si>
  <si>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</si>
  <si>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</si>
  <si>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</si>
  <si>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</si>
  <si>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</si>
  <si>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</si>
  <si>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</si>
  <si>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</si>
  <si>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</si>
  <si>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</si>
  <si>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</si>
  <si>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</si>
  <si>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</si>
  <si>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</si>
  <si>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</si>
  <si>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</si>
  <si>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</si>
  <si>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</si>
  <si>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</si>
  <si>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</si>
  <si>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</si>
  <si>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</si>
  <si>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</si>
  <si>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</si>
  <si>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</si>
  <si>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</si>
  <si>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</si>
  <si>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</si>
  <si>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</si>
  <si>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</si>
  <si>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</si>
  <si>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</si>
  <si>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</si>
  <si>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</si>
  <si>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</si>
  <si>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</si>
  <si>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</si>
  <si>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</si>
  <si>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</si>
  <si>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</si>
  <si>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</si>
  <si>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</si>
  <si>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</si>
  <si>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</si>
  <si>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</si>
  <si>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</si>
  <si>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</si>
  <si>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</si>
  <si>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</si>
  <si>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</si>
  <si>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</si>
  <si>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</si>
  <si>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</si>
  <si>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</si>
  <si>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</si>
  <si>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</si>
  <si>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</si>
  <si>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</si>
  <si>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</si>
  <si>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</si>
  <si>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</si>
  <si>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</si>
  <si>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</si>
  <si>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</si>
  <si>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</si>
  <si>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</si>
  <si>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</si>
  <si>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</si>
  <si>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</si>
  <si>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</si>
  <si>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</si>
  <si>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</si>
  <si>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</si>
  <si>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</si>
  <si>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</si>
  <si>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</si>
  <si>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</si>
  <si>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</si>
  <si>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</si>
  <si>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</si>
  <si>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</si>
  <si>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</si>
  <si>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</si>
  <si>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</si>
  <si>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</si>
  <si>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</si>
  <si>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</si>
  <si>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</si>
  <si>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</si>
  <si>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</si>
  <si>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</si>
  <si>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</si>
  <si>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</si>
  <si>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</si>
  <si>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</si>
  <si>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</si>
  <si>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</si>
  <si>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</si>
  <si>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</si>
  <si>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</si>
  <si>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</si>
  <si>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</si>
  <si>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</si>
  <si>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</si>
  <si>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</si>
  <si>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</si>
  <si>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</si>
  <si>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</si>
  <si>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</si>
  <si>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</si>
  <si>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</si>
  <si>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</si>
  <si>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</si>
  <si>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</si>
  <si>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</si>
  <si>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</si>
  <si>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</si>
  <si>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</si>
  <si>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</si>
  <si>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</si>
  <si>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</si>
  <si>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</si>
  <si>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</si>
  <si>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</si>
  <si>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</si>
  <si>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</si>
  <si>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</si>
  <si>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</si>
  <si>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</si>
  <si>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</si>
  <si>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</si>
  <si>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</si>
  <si>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</si>
  <si>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</si>
  <si>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</si>
  <si>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</si>
  <si>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</si>
  <si>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</si>
  <si>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</si>
  <si>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</si>
  <si>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</si>
  <si>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</si>
  <si>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</si>
  <si>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</si>
  <si>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</si>
  <si>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</si>
  <si>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</si>
  <si>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</si>
  <si>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</si>
  <si>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</si>
  <si>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</si>
  <si>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</si>
  <si>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</si>
  <si>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</si>
  <si>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</si>
  <si>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</si>
  <si>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</si>
  <si>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</si>
  <si>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</si>
  <si>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</si>
  <si>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</si>
  <si>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</si>
  <si>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</si>
  <si>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</si>
  <si>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</si>
  <si>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</si>
  <si>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</si>
  <si>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</si>
  <si>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</si>
  <si>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</si>
  <si>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</si>
  <si>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</si>
  <si>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</si>
  <si>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</si>
  <si>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</si>
  <si>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</si>
  <si>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</si>
  <si>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</si>
  <si>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</si>
  <si>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</si>
  <si>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</si>
  <si>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</si>
  <si>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</si>
  <si>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</si>
  <si>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</si>
  <si>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</si>
  <si>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</si>
  <si>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</si>
  <si>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</si>
  <si>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</si>
  <si>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</si>
  <si>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</si>
  <si>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</si>
  <si>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</si>
  <si>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</si>
  <si>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</si>
  <si>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</si>
  <si>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</si>
  <si>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</si>
  <si>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</si>
  <si>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</si>
  <si>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</si>
  <si>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</si>
  <si>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 af forsyningsområde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</si>
  <si>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</si>
  <si>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</si>
  <si>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</si>
  <si>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Biogasafgift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</si>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</sst>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285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BNE41Rc4PocmtxCTLNPJY6rHd9AsB+Ms3BKFHRbPpZerBWDcu5vyr4RvAzQAzkFwLTnoffVHRUJOLekAFiFJw==" saltValue="GB39fD4CjCpE1kCHExYel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3071366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263</v>
      </c>
      <c r="C11" s="9">
        <v>143888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142601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838523</v>
      </c>
      <c r="D13" s="14" t="s">
        <v>3</v>
      </c>
      <c r="E13" s="1"/>
      <c r="F13" s="1"/>
    </row>
    <row r="14" spans="1:6" x14ac:dyDescent="0.25">
      <c r="A14" s="1"/>
      <c r="B14" s="63" t="s">
        <v>283</v>
      </c>
      <c r="C14" s="9">
        <v>9611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4205989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4233794.3306202106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5" t="s">
        <v>142</v>
      </c>
      <c r="C19" s="96"/>
      <c r="D19" s="97"/>
      <c r="E19" s="1"/>
      <c r="F19" s="1"/>
    </row>
    <row r="20" spans="1:6" x14ac:dyDescent="0.25">
      <c r="A20" s="1"/>
      <c r="B20" s="63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3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3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5"/>
      <c r="C24" s="96"/>
      <c r="D24" s="97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5" t="s">
        <v>115</v>
      </c>
      <c r="C27" s="96"/>
      <c r="D27" s="97"/>
      <c r="E27" s="1"/>
      <c r="F27" s="1"/>
    </row>
    <row r="28" spans="1:6" x14ac:dyDescent="0.2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5"/>
      <c r="C32" s="96"/>
      <c r="D32" s="97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ghpkiasqnB2ojf+fsUlFxTqXyQ94vE4gd1D+jP4qoFp96v3LcejKJOdy7pFWZoq8xbgRXF+hSzcQIyGdj5xHyA==" saltValue="f5FQwuUzNDbzaYyBKIGOt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9.140625" style="2"/>
    <col min="9" max="9" width="9.8554687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267</v>
      </c>
      <c r="C8" s="96"/>
      <c r="D8" s="96"/>
      <c r="E8" s="96"/>
      <c r="F8" s="97"/>
      <c r="G8" s="1"/>
    </row>
    <row r="9" spans="1:7" x14ac:dyDescent="0.25">
      <c r="A9" s="1"/>
      <c r="B9" s="104" t="s">
        <v>268</v>
      </c>
      <c r="C9" s="105"/>
      <c r="D9" s="106"/>
      <c r="E9" s="9">
        <v>1400277.7825501412</v>
      </c>
      <c r="F9" s="14" t="s">
        <v>3</v>
      </c>
      <c r="G9" s="1"/>
    </row>
    <row r="10" spans="1:7" x14ac:dyDescent="0.25">
      <c r="A10" s="1"/>
      <c r="B10" s="104" t="s">
        <v>269</v>
      </c>
      <c r="C10" s="105"/>
      <c r="D10" s="106"/>
      <c r="E10" s="9">
        <v>-87197.356439240277</v>
      </c>
      <c r="F10" s="14" t="s">
        <v>3</v>
      </c>
      <c r="G10" s="1"/>
    </row>
    <row r="11" spans="1:7" x14ac:dyDescent="0.25">
      <c r="A11" s="1"/>
      <c r="B11" s="104" t="s">
        <v>270</v>
      </c>
      <c r="C11" s="105"/>
      <c r="D11" s="106"/>
      <c r="E11" s="9">
        <v>0</v>
      </c>
      <c r="F11" s="14" t="s">
        <v>3</v>
      </c>
      <c r="G11" s="1"/>
    </row>
    <row r="12" spans="1:7" x14ac:dyDescent="0.25">
      <c r="A12" s="1"/>
      <c r="B12" s="104" t="s">
        <v>271</v>
      </c>
      <c r="C12" s="105"/>
      <c r="D12" s="106"/>
      <c r="E12" s="9">
        <v>-388419.20794306695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273</v>
      </c>
      <c r="C16" s="96"/>
      <c r="D16" s="96"/>
      <c r="E16" s="96"/>
      <c r="F16" s="97"/>
      <c r="G16" s="1"/>
    </row>
    <row r="17" spans="1:9" x14ac:dyDescent="0.2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9" x14ac:dyDescent="0.2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9" x14ac:dyDescent="0.25">
      <c r="A19" s="1"/>
      <c r="B19" s="38"/>
      <c r="C19" s="32"/>
      <c r="D19" s="32"/>
      <c r="E19" s="32"/>
      <c r="F19" s="20"/>
      <c r="G19" s="1"/>
    </row>
    <row r="20" spans="1:9" ht="29.25" customHeight="1" x14ac:dyDescent="0.25">
      <c r="A20" s="1"/>
      <c r="B20" s="98" t="s">
        <v>276</v>
      </c>
      <c r="C20" s="99"/>
      <c r="D20" s="99"/>
      <c r="E20" s="99"/>
      <c r="F20" s="100"/>
      <c r="G20" s="1"/>
    </row>
    <row r="21" spans="1:9" x14ac:dyDescent="0.25">
      <c r="A21" s="1"/>
      <c r="B21" s="1"/>
      <c r="C21" s="1"/>
      <c r="D21" s="1"/>
      <c r="E21" s="1"/>
      <c r="F21" s="1"/>
      <c r="G21" s="1"/>
    </row>
    <row r="22" spans="1:9" x14ac:dyDescent="0.25">
      <c r="A22" s="1"/>
      <c r="B22" s="55" t="s">
        <v>213</v>
      </c>
      <c r="C22" s="56"/>
      <c r="D22" s="56"/>
      <c r="E22" s="56"/>
      <c r="F22" s="57"/>
      <c r="G22" s="1"/>
      <c r="I22" s="49"/>
    </row>
    <row r="23" spans="1:9" x14ac:dyDescent="0.25">
      <c r="A23" s="1"/>
      <c r="B23" s="60" t="s">
        <v>214</v>
      </c>
      <c r="C23" s="61"/>
      <c r="D23" s="62"/>
      <c r="E23" s="9">
        <v>60896862.601473503</v>
      </c>
      <c r="F23" s="14" t="s">
        <v>3</v>
      </c>
      <c r="G23" s="1"/>
    </row>
    <row r="24" spans="1:9" x14ac:dyDescent="0.25">
      <c r="A24" s="1"/>
      <c r="B24" s="60" t="s">
        <v>215</v>
      </c>
      <c r="C24" s="61"/>
      <c r="D24" s="62"/>
      <c r="E24" s="9">
        <v>66892746</v>
      </c>
      <c r="F24" s="14" t="s">
        <v>3</v>
      </c>
      <c r="G24" s="1"/>
    </row>
    <row r="25" spans="1:9" x14ac:dyDescent="0.25">
      <c r="A25" s="1"/>
      <c r="B25" s="60" t="s">
        <v>36</v>
      </c>
      <c r="C25" s="61"/>
      <c r="D25" s="62"/>
      <c r="E25" s="9">
        <v>108000</v>
      </c>
      <c r="F25" s="14" t="s">
        <v>3</v>
      </c>
      <c r="G25" s="1"/>
    </row>
    <row r="26" spans="1:9" x14ac:dyDescent="0.25">
      <c r="A26" s="1"/>
      <c r="B26" s="58" t="s">
        <v>277</v>
      </c>
      <c r="C26" s="59"/>
      <c r="D26" s="65"/>
      <c r="E26" s="48">
        <f>E23-(E24-E25)</f>
        <v>-5887883.3985264972</v>
      </c>
      <c r="F26" s="17" t="s">
        <v>3</v>
      </c>
      <c r="G26" s="1"/>
    </row>
    <row r="27" spans="1:9" x14ac:dyDescent="0.25">
      <c r="A27" s="1"/>
      <c r="B27" s="38"/>
      <c r="C27" s="32"/>
      <c r="D27" s="32"/>
      <c r="E27" s="32"/>
      <c r="F27" s="20"/>
      <c r="G27" s="1"/>
    </row>
    <row r="28" spans="1:9" x14ac:dyDescent="0.25">
      <c r="A28" s="1"/>
      <c r="B28" s="1"/>
      <c r="C28" s="1"/>
      <c r="D28" s="1"/>
      <c r="E28" s="1"/>
      <c r="F28" s="1"/>
      <c r="G28" s="1"/>
      <c r="I28" s="49"/>
    </row>
    <row r="29" spans="1:9" x14ac:dyDescent="0.25">
      <c r="A29" s="1"/>
      <c r="B29" s="1"/>
      <c r="C29" s="1"/>
      <c r="D29" s="1"/>
      <c r="E29" s="1"/>
      <c r="F29" s="1"/>
      <c r="G29" s="1"/>
    </row>
    <row r="30" spans="1:9" x14ac:dyDescent="0.25">
      <c r="A30" s="1"/>
      <c r="B30" s="95" t="s">
        <v>186</v>
      </c>
      <c r="C30" s="96"/>
      <c r="D30" s="96"/>
      <c r="E30" s="96"/>
      <c r="F30" s="97"/>
      <c r="G30" s="1"/>
    </row>
    <row r="31" spans="1:9" x14ac:dyDescent="0.25">
      <c r="A31" s="1"/>
      <c r="B31" s="116" t="s">
        <v>281</v>
      </c>
      <c r="C31" s="117"/>
      <c r="D31" s="118"/>
      <c r="E31" s="9">
        <v>1</v>
      </c>
      <c r="F31" s="14"/>
      <c r="G31" s="1"/>
    </row>
    <row r="32" spans="1:9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-4963222.1803586632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-2481611.0901793316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98" t="s">
        <v>280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A1TcTpZ8/qhkkXzk+LGez8RWtFWarQQuoYrL3voCsm2zdL40lyN1F368GJwxMtcewunWjnXW3Ez+EMsscHErSQ==" saltValue="tJ1KXKW1Ds64T0bgbbjwd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WrGJNtfAEsuldCJ/QyJ3R/bLwDr7DlXeXNWrVC5MN/PhrhNBRglJHkRLrLNdILtzeOsB7/6Hc+UfNZ29mz66Q==" saltValue="UNBaAiHoDArLBGvnWkLw0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282</v>
      </c>
      <c r="C10" s="6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LaEswhC8c7IQwR/SEdSrO5LRAQNM+ZDBtnaNqBVeBdSfiaAMt1oXzwveUID0BUHMRAiR2zwwbxfnvKc2nLYUg==" saltValue="qD136oT0TbRZzwi/kHo61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279</v>
      </c>
      <c r="C11" s="22">
        <v>66969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66969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67189.997700000007</v>
      </c>
      <c r="D13" s="13" t="s">
        <v>3</v>
      </c>
      <c r="E13" s="12">
        <f>E12*(1+'Fane 14. Nøgletal'!C14)</f>
        <v>0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WfZyuUXJPAguPepGEfMYyWsPWixRkHEhvkFpEzHo/+eMbO5d3FzJzz9wDxg5GmhYv9mXukv/uxpAFplgdR5zw==" saltValue="qDV+scrfDfr//94c+yLe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6KKZ5bLBmjfKfKjXzN8ERav70qVzGYQmQE/fHHJEnti2XeXlO4wcPJQjhottCfdSX4ucS8eid6yIhxQoDHaSLA==" saltValue="tJKyZiFWmTfMhndsrhBYJ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5sEwtCgsNnaOwj4483lm9OUjG6RwsxY6KHywp5RXHN6TBgjmmC+rp9dWo7Cze9HV5wRgzGMwYN7Qj7cz52f91A==" saltValue="k3/SZYJYwFNZ1OO7S/afU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TC0AP7u/XwA3rwAEJh77Rz6LJg8XREZCv+f56ckVNPT4Z+7Y3wNR4MUpDlqdKFwiPJ8b+5kh+7OkUe2UMPslOg==" saltValue="IxsOg03KKCwUzDjJF0LPc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x7PCcq/04HDHG+RbQ1NX1aStyK3zuShequOJ9eN5b1n+pLifNuUX0wOpSfPXfGK5Y6k0vlMFCxVGoqOzXxoOQ==" saltValue="YcoNr07BF5Z5C7Xv48jes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68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nvSyEE9rAX7SBLjyPcsEuhR1UbTXHmB9EhjuYJx30zzIVlk7jV8fNEyeglN2wFFqawTUJFBvbvmTbycyZ2gEEA==" saltValue="7ZTc79jqyznrTh7tAdY4t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56395422.657958619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tillæg'!C13</f>
        <v>67189.997700000007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tillæg'!E13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186326.62176367344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-1132978.785548446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drift'!G40</f>
        <v>-583331.76023905072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-424593.93223040423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54508034.79940439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4233794.3306202106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-2481611.0901793316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56260218.039845273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FcpcV8qAzJTyXo/YvxWIu2IRzQLAPefwK/ng9eQqd5IxYbMydNYf/TeZ+2aWdVWZrD3cI//YWYYn0fGM5UbgA==" saltValue="Wgl7m1b1QwNvrHUiMCo9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54508034.79940439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179876.51483803449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-1093758.2262848485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-573551.61994688283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-419690.36484210449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52600911.103168592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4247765.851911258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-2481611.0901793316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54367065.864900522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8kJpbSSxYH2oDykRTgF/wjDonqs3c/gzDkjR2X7FbigEZdFo3Z9SsSHQo792VoeT23o/cPl0gJdDlT9tcs89rA==" saltValue="dhC0IYey9SEYMwGBanQY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52600911.103168592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173583.00664045635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-1055489.882196181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-563935.4534868534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-414843.42796900141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50740225.346157014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4261783.479222565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55002008.82537958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0ieudWdjZRLvzYAmuSS5L8aqqK5PF7XXdqL6u8SMiVJZAMs+i1XrzEs7UIZWmwRbNot7fa8+Kjz58xhr32JLpg==" saltValue="4q+9lFduTJhN1s2SbM35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50740225.346157014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167442.74364231815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-1018153.3617959867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-554480.51167369285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-410052.4675943359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48924981.748735316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4275847.3647039998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53200829.113439314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dwy0HSzlkSIG6wrGDlBdU0MBiWcuDbQh4xWTHJciqch6KZoJSZadNaHwBXi1fEe2PYDh6jbJ2zqiOdcWheG3g==" saltValue="q7heXvy3h5RA4uDkmzzL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56715583.856204681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66043.013399999996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30388.268400000001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1118473.4636051923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-107368.27793593837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-591907.44598457986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anlæg'!G31</f>
        <v>-835790.21973074204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5"/>
      <c r="E20" s="10">
        <f>SUM(E9:E19)</f>
        <v>56395422.657958619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8975733.261573961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65371155.919532582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7N/ISYpHEDOQhXH63NJhXHa1wtgoKILLUr1kV/nlOAyEDVduq51thpO02e4u/gbvgGl7lcqB5mvQtiBIlDObKQ==" saltValue="/cARkNuouTZ+Ge6qY6oh7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28686602.633601896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24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573732.05267203797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28604845.816096131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705327.62859925744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24">
        <v>0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24">
        <v>343892.50053125003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593081.3189045327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29569551.857282739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24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591391.03714565479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29549030.588293787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24">
        <v>0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590980.61176587571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29528523.561065514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24">
        <v>66848.738163479997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591907.44598457986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29099176.287260123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67411.724692410018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583331.76023905072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28677580.99734414</v>
      </c>
      <c r="H44" s="14" t="s">
        <v>3</v>
      </c>
      <c r="I44" s="1"/>
    </row>
    <row r="45" spans="1:9" x14ac:dyDescent="0.25">
      <c r="A45" s="1"/>
      <c r="B45" s="110" t="s">
        <v>237</v>
      </c>
      <c r="C45" s="111"/>
      <c r="D45" s="111"/>
      <c r="E45" s="111"/>
      <c r="F45" s="112"/>
      <c r="G45" s="24">
        <f>G39*(1+'Fane 14. Nøgletal'!C14)</f>
        <v>67634.183383894982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24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573551.61994688283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28196772.67434267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24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563935.4534868534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25">
      <c r="A59" s="1"/>
      <c r="B59" s="60" t="s">
        <v>202</v>
      </c>
      <c r="C59" s="61"/>
      <c r="D59" s="61"/>
      <c r="E59" s="61"/>
      <c r="F59" s="62"/>
      <c r="G59" s="24">
        <f>(G53+G54-G55)*(1+'Fane 14. Nøgletal'!C14)</f>
        <v>27724025.583684642</v>
      </c>
      <c r="H59" s="14" t="s">
        <v>3</v>
      </c>
      <c r="I59" s="1"/>
    </row>
    <row r="60" spans="1:9" x14ac:dyDescent="0.25">
      <c r="A60" s="1"/>
      <c r="B60" s="60" t="s">
        <v>203</v>
      </c>
      <c r="C60" s="61"/>
      <c r="D60" s="61"/>
      <c r="E60" s="61"/>
      <c r="F60" s="62"/>
      <c r="G60" s="24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0" t="s">
        <v>204</v>
      </c>
      <c r="C61" s="61"/>
      <c r="D61" s="61"/>
      <c r="E61" s="61"/>
      <c r="F61" s="62"/>
      <c r="G61" s="24">
        <f>(G59+G60)*'Fane 14. Nøgletal'!C29</f>
        <v>554480.51167369285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NnqWPmXjuNOlCOlg6lR9eR0ehjgQWjprXJwDtlokWwrzry0xTaxX1GjmTOOwt17muTyJPWChKQtPZqYANKSUuA==" saltValue="K9nF3zLny6l+cfKxh5eGX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26599895.532645136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242059.04934707074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26819098.621755786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580516.65650264849</v>
      </c>
      <c r="H11" s="14" t="s">
        <v>3</v>
      </c>
      <c r="I11" s="1"/>
    </row>
    <row r="12" spans="1:9" x14ac:dyDescent="0.25">
      <c r="A12" s="1"/>
      <c r="B12" s="107" t="s">
        <v>68</v>
      </c>
      <c r="C12" s="108"/>
      <c r="D12" s="108"/>
      <c r="E12" s="108"/>
      <c r="F12" s="109"/>
      <c r="G12" s="24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484973.19042517431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27385648.324370347</v>
      </c>
      <c r="H17" s="14" t="s">
        <v>3</v>
      </c>
      <c r="I17" s="1"/>
    </row>
    <row r="18" spans="1:9" x14ac:dyDescent="0.25">
      <c r="A18" s="1"/>
      <c r="B18" s="107" t="s">
        <v>72</v>
      </c>
      <c r="C18" s="108"/>
      <c r="D18" s="108"/>
      <c r="E18" s="108"/>
      <c r="F18" s="109"/>
      <c r="G18" s="24">
        <v>0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484725.97534135514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27430870.519304864</v>
      </c>
      <c r="H23" s="14" t="s">
        <v>3</v>
      </c>
      <c r="I23" s="1"/>
    </row>
    <row r="24" spans="1:9" x14ac:dyDescent="0.25">
      <c r="A24" s="1"/>
      <c r="B24" s="107" t="s">
        <v>76</v>
      </c>
      <c r="C24" s="108"/>
      <c r="D24" s="108"/>
      <c r="E24" s="108"/>
      <c r="F24" s="109"/>
      <c r="G24" s="24">
        <v>2243346.137389021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842747.75305010634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29399448.841045558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30759.005274480001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835790.21973074204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28688779.204757042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424593.93223040423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28357457.083925977</v>
      </c>
      <c r="H41" s="14" t="s">
        <v>3</v>
      </c>
      <c r="I41" s="1"/>
    </row>
    <row r="42" spans="1:9" x14ac:dyDescent="0.25">
      <c r="A42" s="1"/>
      <c r="B42" s="47" t="s">
        <v>242</v>
      </c>
      <c r="C42" s="61"/>
      <c r="D42" s="61"/>
      <c r="E42" s="61"/>
      <c r="F42" s="62"/>
      <c r="G42" s="24">
        <f>G36*(1+'Fane 14. Nøgletal'!C14)</f>
        <v>0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24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419690.36484210449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28029961.349256851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24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414843.42796900141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27706247.810428102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24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410052.4675943359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54gMsxOTE4LEflVbUVCJ3zxoUNQHK4H2ssVYitw9Oy6FfZJiI3NZZeCzTXJp5/MU2u7PQJqRuj50sSnG2rauLg==" saltValue="6RT7mtCn2a4wRsb6P2/Q+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6.0044268130962425E-3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5.5752315814583059E-3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1.8533984526578743E-3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1Be+QOZOc8HB31VszX2HNXiVTe1T6IpoFS9nr0CzmmUuLVSsr4gZNeXOgKJDD8rfwhNZIQXtT6n485vMWblhg==" saltValue="vHx5c4xrMrRNoupnoMV28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2021-10-06T08:54:15Z</dcterms:modified>
</cp:coreProperties>
</file>