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Køge Vand AS (V116)\ØR2027\"/>
    </mc:Choice>
  </mc:AlternateContent>
  <xr:revisionPtr revIDLastSave="0" documentId="13_ncr:1_{88CC6CA3-FF8C-4DE5-B557-66D3B0981E24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Engangstillæg'!$A$1:$G$17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Engangstillæg'!$B$8:$F$15</definedName>
    <definedName name="EngTillæg_Tabel_Værdi">'5.3. Engangstillæg'!$B$15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Engangstillæg'!$A$1:$G$17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5" i="10"/>
  <c r="C15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8" i="3" s="1"/>
  <c r="C16" i="6"/>
  <c r="C16" i="12" l="1"/>
  <c r="C20" i="3" s="1"/>
  <c r="C13" i="3"/>
  <c r="C12" i="11"/>
  <c r="C19" i="3" s="1"/>
  <c r="C12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<sst xmlns="http://schemas.openxmlformats.org/spreadsheetml/2006/main" count="338" uniqueCount="154">
  <si>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</si>
  <si>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</si>
  <si>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</si>
  <si>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</si>
  <si>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</si>
  <si>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</si>
  <si>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</si>
  <si>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</si>
  <si>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</si>
  <si>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</si>
  <si>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</si>
  <si>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</si>
  <si>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</si>
  <si>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</si>
  <si>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</si>
  <si>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</si>
  <si>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</si>
  <si>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</si>
  <si>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</si>
  <si>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</si>
  <si>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</si>
  <si>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</si>
  <si>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</si>
  <si>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</si>
  <si>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</si>
  <si>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</si>
  <si>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</si>
  <si>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</si>
  <si>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</si>
  <si>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</si>
  <si>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</si>
  <si>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</si>
  <si>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</si>
  <si>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</si>
  <si>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</si>
  <si>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</si>
  <si>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</si>
  <si>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</si>
  <si>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</si>
  <si>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</si>
  <si>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</si>
  <si>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</si>
  <si>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</si>
  <si>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</si>
  <si>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</si>
  <si>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</si>
  <si>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</si>
  <si>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</si>
  <si>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</si>
  <si>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</si>
  <si>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</si>
  <si>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</si>
  <si>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</si>
  <si>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</si>
  <si>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</si>
  <si>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</si>
  <si>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</si>
  <si>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</si>
  <si>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</si>
  <si>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</si>
  <si>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</si>
  <si>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</si>
  <si>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</si>
  <si>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</si>
  <si>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</si>
  <si>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</si>
  <si>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</si>
  <si>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</si>
  <si>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</si>
  <si>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</si>
  <si>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</si>
  <si>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</si>
  <si>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</si>
  <si>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</si>
  <si>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</si>
  <si>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</si>
  <si>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</si>
  <si>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</si>
  <si>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</si>
  <si>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</si>
  <si>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</si>
  <si>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</si>
  <si>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</si>
  <si>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</si>
  <si>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</si>
  <si>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</si>
  <si>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</si>
  <si>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</si>
  <si>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</si>
  <si>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</si>
  <si>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</si>
  <si>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</si>
  <si>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</si>
  <si>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</si>
  <si>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</si>
  <si>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</si>
  <si>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</si>
  <si>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</si>
  <si>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</si>
  <si>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</si>
  <si>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</si>
  <si>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</si>
  <si>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</si>
  <si>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</si>
  <si>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</si>
  <si>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</si>
  <si>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</si>
  <si>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</si>
  <si>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</si>
  <si>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</si>
  <si>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</si>
  <si>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</si>
  <si>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</si>
  <si>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</si>
  <si>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</si>
  <si>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</si>
  <si>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</si>
  <si>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</si>
  <si>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</si>
  <si>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</si>
  <si>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</si>
  <si>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</si>
  <si>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</si>
  <si>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</si>
  <si>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</si>
  <si>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</si>
  <si>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</si>
  <si>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</si>
  <si>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</si>
  <si>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</si>
  <si>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</si>
  <si>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</si>
  <si>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</si>
  <si>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</si>
  <si>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</si>
  <si>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</si>
  <si>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</si>
  <si>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</si>
  <si>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</si>
  <si>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</si>
  <si>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</si>
  <si>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</si>
  <si>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</si>
  <si>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</si>
  <si>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</si>
  <si>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</si>
  <si>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</si>
  <si>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Frivillige aftaler om dyrkningspraksis 3.943.250 kr./10 = 394.325 kr.</t>
  </si>
  <si>
    <t>Blødgøring Vandværk</t>
  </si>
  <si>
    <t>BNBO</t>
  </si>
  <si>
    <t xml:space="preserve">Sektionering </t>
  </si>
  <si>
    <t>NIS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</si>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</sst>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OaTw4vfePyjxy9Ie7zylJ4y6gxAeVOerhiWW/abljw0S/hwqIw9vS4k1Pxhp+IEHSBDuFHPLWRNDQ5PniATG1Q==" saltValue="8xH10VckIInaMfCCUaNQz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23219162.742096923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412357.40340000001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-218566.58427945359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302027.10093970533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23714980.662157174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394325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24109305.662157174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69gCJkBXSJL5uc44EJBsB7GKc1YIsQ53ZyoV7Tb2o+RDe3XAlnh3agfd8IeO7w98vFKdgiE5Tq5ji2c6HMj3lA==" saltValue="rUDCzYxGKhnDsez7ScQVa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57031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31927944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541314.65910000005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Engangstillæg'!C15+'5.3. Engangstillæg'!E15</f>
        <v>1201200.44388884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33670459.102988839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37946581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-4276121.8970111609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2694488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-1581633.8970111609</v>
      </c>
      <c r="D19" s="27" t="s">
        <v>31</v>
      </c>
      <c r="E19" s="11"/>
    </row>
    <row r="20" spans="1:5" ht="28.5" customHeight="1" x14ac:dyDescent="0.25">
      <c r="A20" s="11"/>
      <c r="B20" s="49" t="s">
        <v>152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142</v>
      </c>
      <c r="C22" s="26"/>
      <c r="D22" s="27"/>
      <c r="E22" s="11"/>
    </row>
    <row r="23" spans="1:5" ht="15" customHeight="1" x14ac:dyDescent="0.25">
      <c r="A23" s="11"/>
      <c r="B23" s="52" t="s">
        <v>143</v>
      </c>
      <c r="C23" s="53">
        <f>100*2694488/(32782822+1234557)</f>
        <v>7.9209159529897937</v>
      </c>
      <c r="D23" s="46" t="s">
        <v>144</v>
      </c>
      <c r="E23" s="11"/>
    </row>
    <row r="24" spans="1:5" ht="15" customHeight="1" x14ac:dyDescent="0.25">
      <c r="A24" s="11"/>
      <c r="B24" s="52" t="s">
        <v>145</v>
      </c>
      <c r="C24" s="53">
        <f>C19/C12*100</f>
        <v>-4.6973933208732621</v>
      </c>
      <c r="D24" s="46" t="s">
        <v>144</v>
      </c>
      <c r="E24" s="11"/>
    </row>
    <row r="25" spans="1:5" ht="56.25" customHeight="1" x14ac:dyDescent="0.25">
      <c r="A25" s="11"/>
      <c r="B25" s="54" t="s">
        <v>146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33J6zTidjr6ZXHs4DBOjnezjAiNYBjedZUXfseApCnl/4NgG/7ZWzwqOwPwgMocR5aHofsH3zKrWofUUKS0udw==" saltValue="1VzQNgafviRO1RHDsleSQ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21443295.552765977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541314.65910000005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-209159.83008137386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1443712.3603123191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23219162.742096923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-488831.46967451461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153</v>
      </c>
      <c r="C23" s="78">
        <v>22730331.272422411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ukJNpcyBWaYz6BimtfqndfiV+Q1WaapZoqr628ed9Y3GhRXsSRiIZ4+OFDJAxvwv1TevEtWCQLX8d0h+X7dPqA==" saltValue="RIYvBZq/n44sCA5/vpaR4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11151356.340788448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-223027.12681576898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10928329.213972678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-218566.58427945359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16065320.107927851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412357.40340000001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16477677.511327852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-218566.58427945359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0xmrPI8ykk2EOnrBXVacS9VQDlWBUz4Pah0y+f0aBW+7WqKD2u1zww/EjU4qYi/Vai0FcbSivasAPLAGQGtecw==" saltValue="ZnQ60ZQqhZWd0JqJePW/Y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4433.4438888400036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147</v>
      </c>
      <c r="C12" s="98">
        <v>394325</v>
      </c>
      <c r="D12" s="46" t="s">
        <v>31</v>
      </c>
      <c r="E12" s="11"/>
    </row>
    <row r="13" spans="1:5" ht="15" customHeight="1" x14ac:dyDescent="0.25">
      <c r="A13" s="11"/>
      <c r="B13" s="99"/>
      <c r="C13" s="98"/>
      <c r="D13" s="46" t="s">
        <v>31</v>
      </c>
      <c r="E13" s="11"/>
    </row>
    <row r="14" spans="1:5" ht="15" customHeight="1" x14ac:dyDescent="0.25">
      <c r="A14" s="11"/>
      <c r="B14" s="99"/>
      <c r="C14" s="98"/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398758.44388884003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5" t="s">
        <v>50</v>
      </c>
      <c r="C24" s="106">
        <v>394325</v>
      </c>
      <c r="D24" s="107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394325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0RVA7ib9O1fpTsYre4f3MQlfM8EXSbhIhn3t4dLdihEfjoeORSIrY5oRkGo3yMjh2HVYujHZYeSeXITLWsSy+A==" saltValue="CsEXdEXaW5oWZVbejtP0K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8" t="s">
        <v>126</v>
      </c>
      <c r="C8" s="109" t="s">
        <v>101</v>
      </c>
      <c r="D8" s="110" t="s">
        <v>102</v>
      </c>
      <c r="E8" s="110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10871764.04649546</v>
      </c>
      <c r="D9" s="33">
        <v>9998536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82277.556111159996</v>
      </c>
      <c r="D10" s="33">
        <v>86711</v>
      </c>
      <c r="E10" s="33">
        <f t="shared" ref="E10:E19" si="0">MAX(D10-C10,0)</f>
        <v>4433.4438888400036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19438.07831624</v>
      </c>
      <c r="D11" s="33">
        <v>18855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11"/>
      <c r="C22" s="103"/>
      <c r="D22" s="103"/>
      <c r="E22" s="103"/>
      <c r="F22" s="103"/>
      <c r="G22" s="11"/>
    </row>
    <row r="23" spans="1:7" ht="15" customHeight="1" x14ac:dyDescent="0.25">
      <c r="A23" s="11"/>
      <c r="B23" s="111"/>
      <c r="C23" s="103"/>
      <c r="D23" s="103"/>
      <c r="E23" s="103"/>
      <c r="F23" s="103"/>
      <c r="G23" s="11"/>
    </row>
  </sheetData>
  <sheetProtection algorithmName="SHA-512" hashValue="7tj68867t4Vf6U/EPO9bvzI5ax3C6vBx5L7+ft8HyYZuVG8XzZBGip+RzaG/GdsoUMSjj8EncvHYR2lwh1MooA==" saltValue="ABAodzSpzp6sqjQqBic3p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148</v>
      </c>
      <c r="C10" s="33">
        <v>0</v>
      </c>
      <c r="D10" s="46" t="s">
        <v>31</v>
      </c>
      <c r="E10" s="33">
        <v>203286</v>
      </c>
      <c r="F10" s="46" t="s">
        <v>31</v>
      </c>
      <c r="G10" s="11"/>
    </row>
    <row r="11" spans="1:7" ht="15" customHeight="1" x14ac:dyDescent="0.25">
      <c r="A11" s="11"/>
      <c r="B11" s="115" t="s">
        <v>149</v>
      </c>
      <c r="C11" s="33">
        <v>0</v>
      </c>
      <c r="D11" s="46" t="s">
        <v>31</v>
      </c>
      <c r="E11" s="33">
        <v>148338</v>
      </c>
      <c r="F11" s="46" t="s">
        <v>31</v>
      </c>
      <c r="G11" s="11"/>
    </row>
    <row r="12" spans="1:7" ht="15" customHeight="1" x14ac:dyDescent="0.25">
      <c r="A12" s="11"/>
      <c r="B12" s="115" t="s">
        <v>150</v>
      </c>
      <c r="C12" s="33">
        <v>0</v>
      </c>
      <c r="D12" s="46" t="s">
        <v>31</v>
      </c>
      <c r="E12" s="33">
        <v>35094</v>
      </c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0</v>
      </c>
      <c r="D18" s="101" t="s">
        <v>31</v>
      </c>
      <c r="E18" s="100">
        <f>SUM(E10:E17)</f>
        <v>386718</v>
      </c>
      <c r="F18" s="101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25639.403399999999</v>
      </c>
      <c r="F21" s="46" t="s">
        <v>31</v>
      </c>
      <c r="G21" s="11"/>
    </row>
    <row r="22" spans="1:7" ht="26.25" customHeight="1" x14ac:dyDescent="0.25">
      <c r="A22" s="11"/>
      <c r="B22" s="108" t="s">
        <v>106</v>
      </c>
      <c r="C22" s="100">
        <f>SUM(C18:C21)</f>
        <v>0</v>
      </c>
      <c r="D22" s="101" t="s">
        <v>31</v>
      </c>
      <c r="E22" s="100">
        <f>SUM(E18:E21)</f>
        <v>412357.40340000001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JNuCq0M2c7JOUvDfog2JKEnnJFyWwHrjxZYPgJBOJ3vIcc4DSXNfihz/0ElTMX8lMblC1yE2mmU2m00urbxqjA==" saltValue="rToR3uhToxvay2EUDEIOU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148</v>
      </c>
      <c r="C10" s="33">
        <v>0</v>
      </c>
      <c r="D10" s="46" t="s">
        <v>31</v>
      </c>
      <c r="E10" s="33">
        <v>160900</v>
      </c>
      <c r="F10" s="46" t="s">
        <v>31</v>
      </c>
      <c r="G10" s="11"/>
    </row>
    <row r="11" spans="1:7" ht="15" customHeight="1" x14ac:dyDescent="0.25">
      <c r="A11" s="11"/>
      <c r="B11" s="115" t="s">
        <v>149</v>
      </c>
      <c r="C11" s="33">
        <v>0</v>
      </c>
      <c r="D11" s="46" t="s">
        <v>31</v>
      </c>
      <c r="E11" s="33">
        <v>66844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183243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5" t="s">
        <v>150</v>
      </c>
      <c r="C13" s="33">
        <v>0</v>
      </c>
      <c r="D13" s="46" t="s">
        <v>31</v>
      </c>
      <c r="E13" s="33">
        <v>4737</v>
      </c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25" t="s">
        <v>107</v>
      </c>
      <c r="C15" s="100">
        <f>SUM(C10:C14)</f>
        <v>183243</v>
      </c>
      <c r="D15" s="101" t="s">
        <v>31</v>
      </c>
      <c r="E15" s="100">
        <f>SUM(E10:E14)</f>
        <v>232481</v>
      </c>
      <c r="F15" s="101" t="s">
        <v>31</v>
      </c>
      <c r="G15" s="11"/>
    </row>
    <row r="16" spans="1:7" ht="15" customHeight="1" x14ac:dyDescent="0.25">
      <c r="A16" s="11"/>
      <c r="B16" s="11"/>
      <c r="C16" s="11"/>
      <c r="D16" s="11"/>
      <c r="E16" s="11"/>
      <c r="F16" s="11"/>
      <c r="G16" s="11"/>
    </row>
    <row r="17" spans="1:7" ht="15" customHeight="1" x14ac:dyDescent="0.25">
      <c r="A17" s="11"/>
      <c r="B17" s="116"/>
      <c r="C17" s="116"/>
      <c r="D17" s="116"/>
      <c r="E17" s="116"/>
      <c r="F17" s="116"/>
      <c r="G17" s="11"/>
    </row>
  </sheetData>
  <sheetProtection algorithmName="SHA-512" hashValue="XBtIk8McL6E7JPX/nFuLhwFjohGt49dsKTJC+cHkPWkPqjH/yMXYxKtXr3L6glcTuTjUlI1swH3KhOUh5s8cXw==" saltValue="UFbXQJ4i67kiRf+0hcPb/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kKqiFIKgY1YIv5kCEWWRCNhWraVk4E8VNrEV/dNSf7nHQFbkwC9gTkNVIPGC+cLieDRuPnGn6PhkXfnq14r50w==" saltValue="pqsly+G3iZZ0sNBtY834s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05" t="s">
        <v>112</v>
      </c>
      <c r="C9" s="120"/>
      <c r="D9" s="105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05" t="s">
        <v>140</v>
      </c>
      <c r="C13" s="120"/>
      <c r="D13" s="105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GYmZVfVLeYR/W8qCaZFrjVhQPqalthcC4HK2m8FgDYEGktfXfaSg064G/Vb0XTSACChoOJAehus6+LZbKV17Ag==" saltValue="8Zs3z9c81Cn5rSe7bXQH5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f1TUHILIsCh4gKd884N4R5dQRaz/mzFgsIgjBuKvoLwYexq4RuXdE0+9699bFU/6xpNATYq1fGz5p+jBQmkNpQ==" saltValue="MQ5SDum7cN1VygfHvY+5o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j5+LJAzA6yF3U2rmyiwoF0I6G7YycniBerdnkQeyL4/mgJD1vFZzwrwhTZbfhMoo6IOM6rwzvHnQop/JwHqDzw==" saltValue="3eIeHs3YG/F6RBAkNyMCI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6"/>
      <c r="D10" s="107" t="s">
        <v>31</v>
      </c>
      <c r="E10" s="106"/>
      <c r="F10" s="107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mgCW83HB8Gq6syvIhvPCXFSW/kDhpOoNR/Z93hEbR7p86CIlFm7DnFcXufoqhq922Jw2jm5/GPfVG20a/RYvzw==" saltValue="TxwXiMTQmhMN+YAWVk6OH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8Z52RbGVXDBmoq9fELlZd70y/VKbkZD3pag2Wt/s1OPrLR0w5BVCTBtsu00C1SxPwMLa6/H93YZnJYwLA6yAmg==" saltValue="VDXr1WqWDyzhx7Uih26Mt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2026-10-01T11:59:37Z</dcterms:modified>
</cp:coreProperties>
</file>