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FS Vand AS (V13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3" i="19" l="1"/>
  <c r="E33" i="32" l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9" i="15" l="1"/>
  <c r="C12" i="15" l="1"/>
  <c r="C13" i="15" s="1"/>
  <c r="C16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  <c r="E41" i="32" l="1"/>
  <c r="C24" i="15" s="1"/>
  <c r="C25" i="15" s="1"/>
  <c r="C28" i="2"/>
  <c r="C29" i="2"/>
</calcChain>
</file>

<file path=xl/sharedStrings.xml><?xml version="1.0" encoding="utf-8"?>
<sst xmlns="http://schemas.openxmlformats.org/spreadsheetml/2006/main" count="584" uniqueCount="244">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</sst>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8" t="s">
        <v>35</v>
      </c>
      <c r="C9" s="11" t="s">
        <v>171</v>
      </c>
      <c r="D9" s="11"/>
      <c r="E9" s="1"/>
      <c r="F9" s="1"/>
    </row>
    <row r="10" spans="1:6" x14ac:dyDescent="0.45">
      <c r="A10" s="1"/>
      <c r="B10" s="51" t="s">
        <v>234</v>
      </c>
      <c r="C10" s="9">
        <v>7284350</v>
      </c>
      <c r="D10" s="14" t="s">
        <v>3</v>
      </c>
      <c r="E10" s="1"/>
      <c r="F10" s="1"/>
    </row>
    <row r="11" spans="1:6" x14ac:dyDescent="0.45">
      <c r="A11" s="1"/>
      <c r="B11" s="51" t="s">
        <v>235</v>
      </c>
      <c r="C11" s="9">
        <v>58918</v>
      </c>
      <c r="D11" s="14" t="s">
        <v>3</v>
      </c>
      <c r="E11" s="1"/>
      <c r="F11" s="1"/>
    </row>
    <row r="12" spans="1:6" x14ac:dyDescent="0.45">
      <c r="A12" s="1"/>
      <c r="B12" s="51" t="s">
        <v>236</v>
      </c>
      <c r="C12" s="9">
        <v>11253</v>
      </c>
      <c r="D12" s="14" t="s">
        <v>3</v>
      </c>
      <c r="E12" s="1"/>
      <c r="F12" s="1"/>
    </row>
    <row r="13" spans="1:6" x14ac:dyDescent="0.45">
      <c r="A13" s="1"/>
      <c r="B13" s="42" t="s">
        <v>169</v>
      </c>
      <c r="C13" s="12">
        <f>SUM(C10:C12)</f>
        <v>7354521</v>
      </c>
      <c r="D13" s="13" t="s">
        <v>3</v>
      </c>
      <c r="E13" s="1"/>
      <c r="F13" s="1"/>
    </row>
    <row r="14" spans="1:6" x14ac:dyDescent="0.45">
      <c r="A14" s="1"/>
      <c r="B14" s="42" t="s">
        <v>170</v>
      </c>
      <c r="C14" s="12">
        <f>C13*(1+'Fane 12. Nøgletal'!C13)^2</f>
        <v>7535065.9593056403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45">
      <c r="A3" s="1"/>
      <c r="B3" s="91"/>
      <c r="C3" s="91"/>
      <c r="D3" s="91"/>
      <c r="E3" s="91"/>
      <c r="F3" s="91"/>
      <c r="G3" s="1"/>
    </row>
    <row r="4" spans="1:7" ht="15" customHeight="1" x14ac:dyDescent="0.45">
      <c r="A4" s="1"/>
      <c r="B4" s="46"/>
      <c r="C4" s="46"/>
      <c r="D4" s="46"/>
      <c r="E4" s="46"/>
      <c r="F4" s="46"/>
      <c r="G4" s="1"/>
    </row>
    <row r="5" spans="1:7" ht="15" customHeight="1" x14ac:dyDescent="0.45">
      <c r="A5" s="1"/>
      <c r="B5" s="46"/>
      <c r="C5" s="46"/>
      <c r="D5" s="46"/>
      <c r="E5" s="46"/>
      <c r="F5" s="46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-270591.79999999987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-917885.30108369142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-1188477.1010836912</v>
      </c>
      <c r="F9" s="17" t="s">
        <v>3</v>
      </c>
      <c r="G9" s="1"/>
    </row>
    <row r="10" spans="1:7" ht="15" customHeight="1" x14ac:dyDescent="0.45">
      <c r="A10" s="1"/>
      <c r="B10" s="42"/>
      <c r="C10" s="43"/>
      <c r="D10" s="43"/>
      <c r="E10" s="43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19774892.796191636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19030137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744755.79619163647</v>
      </c>
      <c r="F17" s="17" t="s">
        <v>3</v>
      </c>
      <c r="G17" s="1"/>
    </row>
    <row r="18" spans="1:7" x14ac:dyDescent="0.45">
      <c r="A18" s="1"/>
      <c r="B18" s="42"/>
      <c r="C18" s="43"/>
      <c r="D18" s="43"/>
      <c r="E18" s="43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19256918.816361357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19499168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-242249.18363864347</v>
      </c>
      <c r="F25" s="17" t="s">
        <v>3</v>
      </c>
      <c r="G25" s="1"/>
    </row>
    <row r="26" spans="1:7" x14ac:dyDescent="0.45">
      <c r="A26" s="1"/>
      <c r="B26" s="42"/>
      <c r="C26" s="43"/>
      <c r="D26" s="43"/>
      <c r="E26" s="43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18499011.762661956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18450305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48706.762661956251</v>
      </c>
      <c r="F33" s="17" t="s">
        <v>3</v>
      </c>
      <c r="G33" s="1"/>
    </row>
    <row r="34" spans="1:7" x14ac:dyDescent="0.45">
      <c r="A34" s="1"/>
      <c r="B34" s="42"/>
      <c r="C34" s="43"/>
      <c r="D34" s="43"/>
      <c r="E34" s="43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242</v>
      </c>
      <c r="C37" s="110"/>
      <c r="D37" s="111"/>
      <c r="E37" s="9">
        <v>1</v>
      </c>
      <c r="F37" s="14"/>
      <c r="G37" s="1"/>
    </row>
    <row r="38" spans="1:7" x14ac:dyDescent="0.45">
      <c r="A38" s="1"/>
      <c r="B38" s="109" t="s">
        <v>243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-242249.18363864347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-121124.59181932174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y7kvHmdd9p88g2IVoyMlF+NCITkDVOsZkt9SQrxlgTUx9KiLP+kTHdsYG0RBkWIl/RTs72UDI4hvxaovo+1fTw==" saltValue="VAl6ZFVNRUFpPlvvmwO/FA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2:F3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x14ac:dyDescent="0.45">
      <c r="A10" s="1"/>
      <c r="B10" s="39" t="s">
        <v>241</v>
      </c>
      <c r="C10" s="40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94</v>
      </c>
      <c r="C8" s="43"/>
      <c r="D8" s="43"/>
      <c r="E8" s="43"/>
      <c r="F8" s="20"/>
      <c r="G8" s="1"/>
    </row>
    <row r="9" spans="1:7" ht="17.25" customHeight="1" x14ac:dyDescent="0.45">
      <c r="A9" s="1"/>
      <c r="B9" s="49" t="s">
        <v>16</v>
      </c>
      <c r="C9" s="49" t="s">
        <v>11</v>
      </c>
      <c r="D9" s="50"/>
      <c r="E9" s="49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2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2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9" t="s">
        <v>16</v>
      </c>
      <c r="C9" s="49" t="s">
        <v>11</v>
      </c>
      <c r="D9" s="50"/>
      <c r="E9" s="49" t="s">
        <v>34</v>
      </c>
      <c r="F9" s="45"/>
      <c r="G9" s="1"/>
    </row>
    <row r="10" spans="1:7" x14ac:dyDescent="0.45">
      <c r="A10" s="1"/>
      <c r="B10" s="25" t="s">
        <v>237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2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2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9" t="s">
        <v>16</v>
      </c>
      <c r="C17" s="49" t="s">
        <v>11</v>
      </c>
      <c r="D17" s="50"/>
      <c r="E17" s="49" t="s">
        <v>34</v>
      </c>
      <c r="F17" s="45"/>
      <c r="G17" s="1"/>
    </row>
    <row r="18" spans="1:7" x14ac:dyDescent="0.45">
      <c r="A18" s="1"/>
      <c r="B18" s="25" t="s">
        <v>237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2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2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9" t="s">
        <v>16</v>
      </c>
      <c r="C25" s="49" t="s">
        <v>11</v>
      </c>
      <c r="D25" s="50"/>
      <c r="E25" s="49" t="s">
        <v>34</v>
      </c>
      <c r="F25" s="45"/>
      <c r="G25" s="1"/>
    </row>
    <row r="26" spans="1:7" x14ac:dyDescent="0.45">
      <c r="A26" s="1"/>
      <c r="B26" s="25" t="s">
        <v>237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2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2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9" t="s">
        <v>16</v>
      </c>
      <c r="C33" s="49" t="s">
        <v>11</v>
      </c>
      <c r="D33" s="50"/>
      <c r="E33" s="49" t="s">
        <v>34</v>
      </c>
      <c r="F33" s="45"/>
      <c r="G33" s="1"/>
    </row>
    <row r="34" spans="1:7" x14ac:dyDescent="0.45">
      <c r="A34" s="1"/>
      <c r="B34" s="25" t="s">
        <v>237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2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2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2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2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2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2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2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2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2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2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2" t="s">
        <v>14</v>
      </c>
      <c r="C8" s="20"/>
      <c r="D8" s="1"/>
    </row>
    <row r="9" spans="1:4" x14ac:dyDescent="0.45">
      <c r="A9" s="1"/>
      <c r="B9" s="51" t="s">
        <v>141</v>
      </c>
      <c r="C9" s="26">
        <v>1.2699999999999999E-2</v>
      </c>
      <c r="D9" s="1"/>
    </row>
    <row r="10" spans="1:4" x14ac:dyDescent="0.45">
      <c r="A10" s="1"/>
      <c r="B10" s="51" t="s">
        <v>22</v>
      </c>
      <c r="C10" s="26">
        <v>1.7500000000000002E-2</v>
      </c>
      <c r="D10" s="1"/>
    </row>
    <row r="11" spans="1:4" x14ac:dyDescent="0.45">
      <c r="A11" s="1"/>
      <c r="B11" s="51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2" t="s">
        <v>126</v>
      </c>
      <c r="C17" s="20"/>
      <c r="D17" s="1"/>
    </row>
    <row r="18" spans="1:4" x14ac:dyDescent="0.45">
      <c r="A18" s="1"/>
      <c r="B18" s="51" t="s">
        <v>143</v>
      </c>
      <c r="C18" s="23">
        <v>9.1000000000000004E-3</v>
      </c>
      <c r="D18" s="1"/>
    </row>
    <row r="19" spans="1:4" x14ac:dyDescent="0.45">
      <c r="A19" s="1"/>
      <c r="B19" s="51" t="s">
        <v>144</v>
      </c>
      <c r="C19" s="23">
        <v>1.77E-2</v>
      </c>
      <c r="D19" s="1"/>
    </row>
    <row r="20" spans="1:4" x14ac:dyDescent="0.45">
      <c r="A20" s="1"/>
      <c r="B20" s="51" t="s">
        <v>145</v>
      </c>
      <c r="C20" s="23">
        <v>8.6999999999999994E-3</v>
      </c>
      <c r="D20" s="1"/>
    </row>
    <row r="21" spans="1:4" x14ac:dyDescent="0.45">
      <c r="A21" s="1"/>
      <c r="B21" s="51" t="s">
        <v>146</v>
      </c>
      <c r="C21" s="36">
        <v>2.8400000000000002E-2</v>
      </c>
      <c r="D21" s="1"/>
    </row>
    <row r="22" spans="1:4" x14ac:dyDescent="0.45">
      <c r="A22" s="1"/>
      <c r="B22" s="51" t="s">
        <v>186</v>
      </c>
      <c r="C22" s="36">
        <v>2.75E-2</v>
      </c>
      <c r="D22" s="1"/>
    </row>
    <row r="23" spans="1:4" x14ac:dyDescent="0.45">
      <c r="A23" s="1"/>
      <c r="B23" s="42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2" t="s">
        <v>127</v>
      </c>
      <c r="C26" s="20"/>
      <c r="D26" s="1"/>
    </row>
    <row r="27" spans="1:4" x14ac:dyDescent="0.45">
      <c r="A27" s="1"/>
      <c r="B27" s="51" t="s">
        <v>147</v>
      </c>
      <c r="C27" s="26">
        <v>0.02</v>
      </c>
      <c r="D27" s="1"/>
    </row>
    <row r="28" spans="1:4" x14ac:dyDescent="0.45">
      <c r="A28" s="1"/>
      <c r="B28" s="42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2" t="s">
        <v>13</v>
      </c>
      <c r="C8" s="43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11211259.29485463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136777.36339722649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-71955.489126576998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-124075.82065001123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-154135.6823157125</v>
      </c>
      <c r="D19" s="8" t="s">
        <v>3</v>
      </c>
      <c r="E19" s="1"/>
    </row>
    <row r="20" spans="1:5" ht="17.100000000000001" customHeight="1" x14ac:dyDescent="0.45">
      <c r="A20" s="1"/>
      <c r="B20" s="52" t="s">
        <v>20</v>
      </c>
      <c r="C20" s="10">
        <f>SUM(C9:C19)</f>
        <v>10997869.666159555</v>
      </c>
      <c r="D20" s="11" t="s">
        <v>3</v>
      </c>
      <c r="E20" s="1"/>
    </row>
    <row r="21" spans="1:5" ht="15" customHeight="1" x14ac:dyDescent="0.45">
      <c r="A21" s="1"/>
      <c r="B21" s="42" t="s">
        <v>12</v>
      </c>
      <c r="C21" s="43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omk.'!C14</f>
        <v>7535065.9593056403</v>
      </c>
      <c r="D22" s="11" t="s">
        <v>3</v>
      </c>
      <c r="E22" s="1"/>
    </row>
    <row r="23" spans="1:5" ht="15" customHeight="1" x14ac:dyDescent="0.45">
      <c r="A23" s="1"/>
      <c r="B23" s="42" t="s">
        <v>99</v>
      </c>
      <c r="C23" s="43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3"/>
      <c r="D27" s="20"/>
      <c r="E27" s="1"/>
    </row>
    <row r="28" spans="1:5" x14ac:dyDescent="0.45">
      <c r="A28" s="1"/>
      <c r="B28" s="53" t="s">
        <v>205</v>
      </c>
      <c r="C28" s="10">
        <f>'Fane 7. Kontrol af ØR2019'!E41</f>
        <v>-121124.59181932174</v>
      </c>
      <c r="D28" s="11" t="s">
        <v>3</v>
      </c>
      <c r="E28" s="1"/>
    </row>
    <row r="29" spans="1:5" x14ac:dyDescent="0.45">
      <c r="A29" s="1"/>
      <c r="B29" s="42" t="s">
        <v>31</v>
      </c>
      <c r="C29" s="32">
        <f>SUM(C20,C22,C26,C28)</f>
        <v>18411811.033645876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2" t="s">
        <v>13</v>
      </c>
      <c r="C8" s="43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10997869.666159555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1" t="s">
        <v>18</v>
      </c>
      <c r="C12" s="9">
        <f>SUM(C9:C11)*'Fane 12. Nøgletal'!C13</f>
        <v>134174.00992714657</v>
      </c>
      <c r="D12" s="8" t="s">
        <v>3</v>
      </c>
      <c r="E12" s="1"/>
    </row>
    <row r="13" spans="1:5" ht="15" customHeight="1" x14ac:dyDescent="0.45">
      <c r="A13" s="1"/>
      <c r="B13" s="41" t="s">
        <v>9</v>
      </c>
      <c r="C13" s="9">
        <f>-SUM(C9:C12)*'Fane 5. Individuelt eff. krav'!G10</f>
        <v>-70585.923522618512</v>
      </c>
      <c r="D13" s="8" t="s">
        <v>3</v>
      </c>
      <c r="E13" s="1"/>
    </row>
    <row r="14" spans="1:5" ht="15" customHeight="1" x14ac:dyDescent="0.45">
      <c r="A14" s="1"/>
      <c r="B14" s="41" t="s">
        <v>27</v>
      </c>
      <c r="C14" s="9">
        <f>-'Fane 4.1. Gen. krav - drift'!G37</f>
        <v>-123077.75474870253</v>
      </c>
      <c r="D14" s="8" t="s">
        <v>3</v>
      </c>
      <c r="E14" s="1"/>
    </row>
    <row r="15" spans="1:5" ht="15" customHeight="1" x14ac:dyDescent="0.45">
      <c r="A15" s="1"/>
      <c r="B15" s="41" t="s">
        <v>28</v>
      </c>
      <c r="C15" s="9">
        <f>-'Fane 4.2. Gen. krav - anlæg'!G37</f>
        <v>-151725.69385486518</v>
      </c>
      <c r="D15" s="8" t="s">
        <v>3</v>
      </c>
      <c r="E15" s="1"/>
    </row>
    <row r="16" spans="1:5" ht="15" customHeight="1" x14ac:dyDescent="0.45">
      <c r="A16" s="1"/>
      <c r="B16" s="48" t="s">
        <v>20</v>
      </c>
      <c r="C16" s="10">
        <f>SUM(C9:C15)</f>
        <v>10786654.303960517</v>
      </c>
      <c r="D16" s="11" t="s">
        <v>3</v>
      </c>
      <c r="E16" s="1"/>
    </row>
    <row r="17" spans="1:5" x14ac:dyDescent="0.45">
      <c r="A17" s="1"/>
      <c r="B17" s="42" t="s">
        <v>12</v>
      </c>
      <c r="C17" s="43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omk.'!C14*(1+'Fane 12. Nøgletal'!C13)</f>
        <v>7626993.7640091693</v>
      </c>
      <c r="D18" s="11" t="s">
        <v>3</v>
      </c>
      <c r="E18" s="1"/>
    </row>
    <row r="19" spans="1:5" ht="15" customHeight="1" x14ac:dyDescent="0.45">
      <c r="A19" s="1"/>
      <c r="B19" s="42" t="s">
        <v>99</v>
      </c>
      <c r="C19" s="43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3"/>
      <c r="D23" s="20"/>
      <c r="E23" s="1"/>
    </row>
    <row r="24" spans="1:5" ht="15" customHeight="1" x14ac:dyDescent="0.45">
      <c r="A24" s="1"/>
      <c r="B24" s="53" t="s">
        <v>205</v>
      </c>
      <c r="C24" s="10">
        <f>'Fane 7. Kontrol af ØR2019'!E41</f>
        <v>-121124.59181932174</v>
      </c>
      <c r="D24" s="11" t="s">
        <v>3</v>
      </c>
      <c r="E24" s="1"/>
    </row>
    <row r="25" spans="1:5" x14ac:dyDescent="0.45">
      <c r="A25" s="1"/>
      <c r="B25" s="42" t="s">
        <v>32</v>
      </c>
      <c r="C25" s="12">
        <f>SUM(C16,C18,C22,C24)</f>
        <v>18292523.476150364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2" t="s">
        <v>13</v>
      </c>
      <c r="C7" s="43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10786654.303960517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1" t="s">
        <v>18</v>
      </c>
      <c r="C11" s="9">
        <f>SUM(C8:C10)*'Fane 12. Nøgletal'!C13</f>
        <v>131597.18250831831</v>
      </c>
      <c r="D11" s="8" t="s">
        <v>3</v>
      </c>
      <c r="E11" s="1"/>
    </row>
    <row r="12" spans="1:5" ht="15" customHeight="1" x14ac:dyDescent="0.45">
      <c r="A12" s="1"/>
      <c r="B12" s="41" t="s">
        <v>9</v>
      </c>
      <c r="C12" s="9">
        <f>-SUM(C8:C11)*'Fane 5. Individuelt eff. krav'!G10</f>
        <v>-69230.312676560032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drift'!G43</f>
        <v>-122087.71728950397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anlæg'!G43</f>
        <v>-149353.38676859744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10577580.069734173</v>
      </c>
      <c r="D15" s="11" t="s">
        <v>3</v>
      </c>
      <c r="E15" s="1"/>
    </row>
    <row r="16" spans="1:5" x14ac:dyDescent="0.45">
      <c r="A16" s="1"/>
      <c r="B16" s="42" t="s">
        <v>12</v>
      </c>
      <c r="C16" s="43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omk.'!C14*(1+'Fane 12. Nøgletal'!C13)^2</f>
        <v>7720043.0879300814</v>
      </c>
      <c r="D17" s="11" t="s">
        <v>3</v>
      </c>
      <c r="E17" s="1"/>
    </row>
    <row r="18" spans="1:5" ht="15" customHeight="1" x14ac:dyDescent="0.45">
      <c r="A18" s="1"/>
      <c r="B18" s="42" t="s">
        <v>99</v>
      </c>
      <c r="C18" s="43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2" t="s">
        <v>109</v>
      </c>
      <c r="C22" s="12">
        <f>SUM(C15,C17,C21)</f>
        <v>18297623.157664254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2" t="s">
        <v>13</v>
      </c>
      <c r="C7" s="43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10577580.069734173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1" t="s">
        <v>18</v>
      </c>
      <c r="C11" s="9">
        <f>SUM(C8:C10)*'Fane 12. Nøgletal'!C13</f>
        <v>129046.47685075692</v>
      </c>
      <c r="D11" s="8" t="s">
        <v>3</v>
      </c>
      <c r="E11" s="1"/>
    </row>
    <row r="12" spans="1:5" ht="15" customHeight="1" x14ac:dyDescent="0.45">
      <c r="A12" s="1"/>
      <c r="B12" s="41" t="s">
        <v>9</v>
      </c>
      <c r="C12" s="9">
        <f>-SUM(C8:C11)*'Fane 5. Individuelt eff. krav'!G10</f>
        <v>-67888.443900549697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drift'!G49</f>
        <v>-121105.64369162719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anlæg'!G49</f>
        <v>-147018.17188977703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10370614.287102977</v>
      </c>
      <c r="D15" s="11" t="s">
        <v>3</v>
      </c>
      <c r="E15" s="1"/>
    </row>
    <row r="16" spans="1:5" x14ac:dyDescent="0.45">
      <c r="A16" s="1"/>
      <c r="B16" s="42" t="s">
        <v>12</v>
      </c>
      <c r="C16" s="43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omk.'!C14*(1+'Fane 12. Nøgletal'!C13)^3</f>
        <v>7814227.6136028282</v>
      </c>
      <c r="D17" s="11" t="s">
        <v>3</v>
      </c>
      <c r="E17" s="1"/>
    </row>
    <row r="18" spans="1:5" ht="15" customHeight="1" x14ac:dyDescent="0.45">
      <c r="A18" s="1"/>
      <c r="B18" s="42" t="s">
        <v>99</v>
      </c>
      <c r="C18" s="43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2" t="s">
        <v>240</v>
      </c>
      <c r="C22" s="12">
        <f>SUM(C15,C17,C21)</f>
        <v>18184841.900705807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167</v>
      </c>
      <c r="C8" s="43"/>
      <c r="D8" s="43"/>
      <c r="E8" s="43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11351962.285702441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0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191848.16262837124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-158871.18320241105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-125081.98009791889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-48597.990175850828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11211259.29485463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3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7829553.3680835906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3"/>
      <c r="F23" s="43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2" t="s">
        <v>228</v>
      </c>
      <c r="C27" s="43"/>
      <c r="D27" s="43"/>
      <c r="E27" s="43"/>
      <c r="F27" s="43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2" t="s">
        <v>230</v>
      </c>
      <c r="C29" s="43"/>
      <c r="D29" s="43"/>
      <c r="E29" s="43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-221860.65244602738</v>
      </c>
      <c r="F30" s="11" t="s">
        <v>3</v>
      </c>
      <c r="G30" s="1"/>
    </row>
    <row r="31" spans="1:7" x14ac:dyDescent="0.45">
      <c r="A31" s="1"/>
      <c r="B31" s="42" t="s">
        <v>232</v>
      </c>
      <c r="C31" s="43"/>
      <c r="D31" s="43"/>
      <c r="E31" s="43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16970.816218417807</v>
      </c>
      <c r="F32" s="11" t="s">
        <v>3</v>
      </c>
      <c r="G32" s="1"/>
    </row>
    <row r="33" spans="1:7" x14ac:dyDescent="0.45">
      <c r="A33" s="1"/>
      <c r="B33" s="42" t="s">
        <v>24</v>
      </c>
      <c r="C33" s="43"/>
      <c r="D33" s="43"/>
      <c r="E33" s="12">
        <f>SUM(E30,E26,E28,E22,E20,E32)</f>
        <v>18835922.826710608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6599195.1069640052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131983.90213928011</v>
      </c>
      <c r="H6" s="14" t="s">
        <v>3</v>
      </c>
      <c r="I6" s="1"/>
    </row>
    <row r="7" spans="1:9" x14ac:dyDescent="0.45">
      <c r="A7" s="1"/>
      <c r="B7" s="42"/>
      <c r="C7" s="43"/>
      <c r="D7" s="43"/>
      <c r="E7" s="43"/>
      <c r="F7" s="43"/>
      <c r="G7" s="43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6549344.7871259991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130986.89574251999</v>
      </c>
      <c r="H12" s="14" t="s">
        <v>3</v>
      </c>
      <c r="I12" s="1"/>
    </row>
    <row r="13" spans="1:9" x14ac:dyDescent="0.45">
      <c r="A13" s="1"/>
      <c r="B13" s="42"/>
      <c r="C13" s="43"/>
      <c r="D13" s="43"/>
      <c r="E13" s="43"/>
      <c r="F13" s="43"/>
      <c r="G13" s="43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6526828.1397478599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-251153.36497625089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125513.49549543219</v>
      </c>
      <c r="H19" s="14" t="s">
        <v>3</v>
      </c>
      <c r="I19" s="1"/>
    </row>
    <row r="20" spans="1:9" x14ac:dyDescent="0.45">
      <c r="A20" s="1"/>
      <c r="B20" s="42"/>
      <c r="C20" s="43"/>
      <c r="D20" s="43"/>
      <c r="E20" s="43"/>
      <c r="F20" s="43"/>
      <c r="G20" s="43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6254099.0048959441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125081.98009791889</v>
      </c>
      <c r="H25" s="14" t="s">
        <v>3</v>
      </c>
      <c r="I25" s="1"/>
    </row>
    <row r="26" spans="1:9" x14ac:dyDescent="0.45">
      <c r="A26" s="1"/>
      <c r="B26" s="42"/>
      <c r="C26" s="43"/>
      <c r="D26" s="43"/>
      <c r="E26" s="43"/>
      <c r="F26" s="43"/>
      <c r="G26" s="43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6203791.0325005613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124075.82065001123</v>
      </c>
      <c r="H31" s="14" t="s">
        <v>3</v>
      </c>
      <c r="I31" s="1"/>
    </row>
    <row r="32" spans="1:9" x14ac:dyDescent="0.45">
      <c r="A32" s="1"/>
      <c r="B32" s="42"/>
      <c r="C32" s="43"/>
      <c r="D32" s="43"/>
      <c r="E32" s="43"/>
      <c r="F32" s="43"/>
      <c r="G32" s="43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6153887.7374351267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123077.75474870253</v>
      </c>
      <c r="H37" s="14" t="s">
        <v>3</v>
      </c>
      <c r="I37" s="1"/>
    </row>
    <row r="38" spans="1:9" x14ac:dyDescent="0.45">
      <c r="A38" s="1"/>
      <c r="B38" s="42"/>
      <c r="C38" s="43"/>
      <c r="D38" s="43"/>
      <c r="E38" s="43"/>
      <c r="F38" s="43"/>
      <c r="G38" s="43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6104385.8644751981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122087.71728950397</v>
      </c>
      <c r="H43" s="14" t="s">
        <v>3</v>
      </c>
      <c r="I43" s="1"/>
    </row>
    <row r="44" spans="1:9" x14ac:dyDescent="0.45">
      <c r="A44" s="1"/>
      <c r="B44" s="42"/>
      <c r="C44" s="43"/>
      <c r="D44" s="43"/>
      <c r="E44" s="43"/>
      <c r="F44" s="43"/>
      <c r="G44" s="43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6055282.1845813598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121105.64369162719</v>
      </c>
      <c r="H49" s="14" t="s">
        <v>3</v>
      </c>
      <c r="I49" s="1"/>
    </row>
    <row r="50" spans="1:9" x14ac:dyDescent="0.45">
      <c r="A50" s="1"/>
      <c r="B50" s="42"/>
      <c r="C50" s="43"/>
      <c r="D50" s="43"/>
      <c r="E50" s="43"/>
      <c r="F50" s="43"/>
      <c r="G50" s="43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5195290.4772259602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47277.143342756237</v>
      </c>
      <c r="H6" s="14" t="s">
        <v>3</v>
      </c>
      <c r="I6" s="1"/>
    </row>
    <row r="7" spans="1:9" x14ac:dyDescent="0.45">
      <c r="A7" s="1"/>
      <c r="B7" s="42"/>
      <c r="C7" s="43"/>
      <c r="D7" s="43"/>
      <c r="E7" s="43"/>
      <c r="F7" s="43"/>
      <c r="G7" s="43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5213393.1032235203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47441.87723933404</v>
      </c>
      <c r="H12" s="14" t="s">
        <v>3</v>
      </c>
      <c r="I12" s="1"/>
    </row>
    <row r="13" spans="1:9" x14ac:dyDescent="0.45">
      <c r="A13" s="1"/>
      <c r="B13" s="42"/>
      <c r="C13" s="43"/>
      <c r="D13" s="43"/>
      <c r="E13" s="43"/>
      <c r="F13" s="43"/>
      <c r="G13" s="43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5253255.801703318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288095.74283080065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48209.758437446828</v>
      </c>
      <c r="H19" s="14" t="s">
        <v>3</v>
      </c>
      <c r="I19" s="1"/>
    </row>
    <row r="20" spans="1:9" x14ac:dyDescent="0.45">
      <c r="A20" s="1"/>
      <c r="B20" s="42"/>
      <c r="C20" s="43"/>
      <c r="D20" s="43"/>
      <c r="E20" s="43"/>
      <c r="F20" s="43"/>
      <c r="G20" s="43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5585975.8822817048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48597.990175850828</v>
      </c>
      <c r="H25" s="14" t="s">
        <v>3</v>
      </c>
      <c r="I25" s="1"/>
    </row>
    <row r="26" spans="1:9" x14ac:dyDescent="0.45">
      <c r="A26" s="1"/>
      <c r="B26" s="42"/>
      <c r="C26" s="43"/>
      <c r="D26" s="43"/>
      <c r="E26" s="43"/>
      <c r="F26" s="43"/>
      <c r="G26" s="43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5604933.9023895459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154135.6823157125</v>
      </c>
      <c r="H31" s="14" t="s">
        <v>3</v>
      </c>
      <c r="I31" s="1"/>
    </row>
    <row r="32" spans="1:9" x14ac:dyDescent="0.45">
      <c r="A32" s="1"/>
      <c r="B32" s="42"/>
      <c r="C32" s="43"/>
      <c r="D32" s="43"/>
      <c r="E32" s="43"/>
      <c r="F32" s="43"/>
      <c r="G32" s="43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5517297.9583587339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151725.69385486518</v>
      </c>
      <c r="H37" s="14" t="s">
        <v>3</v>
      </c>
      <c r="I37" s="1"/>
    </row>
    <row r="38" spans="1:9" x14ac:dyDescent="0.45">
      <c r="A38" s="1"/>
      <c r="B38" s="42"/>
      <c r="C38" s="43"/>
      <c r="D38" s="43"/>
      <c r="E38" s="43"/>
      <c r="F38" s="43"/>
      <c r="G38" s="43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5431032.2461308157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149353.38676859744</v>
      </c>
      <c r="H43" s="14" t="s">
        <v>3</v>
      </c>
      <c r="I43" s="1"/>
    </row>
    <row r="44" spans="1:9" x14ac:dyDescent="0.45">
      <c r="A44" s="1"/>
      <c r="B44" s="42"/>
      <c r="C44" s="43"/>
      <c r="D44" s="43"/>
      <c r="E44" s="43"/>
      <c r="F44" s="43"/>
      <c r="G44" s="43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5346115.3414464379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147018.17188977703</v>
      </c>
      <c r="H49" s="14" t="s">
        <v>3</v>
      </c>
      <c r="I49" s="1"/>
    </row>
    <row r="50" spans="1:9" x14ac:dyDescent="0.45">
      <c r="A50" s="1"/>
      <c r="B50" s="42"/>
      <c r="C50" s="43"/>
      <c r="D50" s="43"/>
      <c r="E50" s="43"/>
      <c r="F50" s="43"/>
      <c r="G50" s="43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1.376245598569952E-2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6.3407875118427406E-3</v>
      </c>
      <c r="H10" s="14"/>
      <c r="I10" s="1"/>
    </row>
    <row r="11" spans="1:9" x14ac:dyDescent="0.45">
      <c r="A11" s="1"/>
      <c r="B11" s="42"/>
      <c r="C11" s="43"/>
      <c r="D11" s="43"/>
      <c r="E11" s="43"/>
      <c r="F11" s="43"/>
      <c r="G11" s="43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2020-10-20T06:06:51Z</dcterms:modified>
</cp:coreProperties>
</file>