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København AS (V091)\ØR2027\"/>
    </mc:Choice>
  </mc:AlternateContent>
  <xr:revisionPtr revIDLastSave="0" documentId="13_ncr:1_{60635F80-9446-42EB-8477-4C782A406AC8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10-tillæg'!$A$1:$E$22</definedName>
    <definedName name="BlåBlok_51">'5.1.a. § 10-tillæg'!$A$1:$G$23</definedName>
    <definedName name="BlåBlok_52">'5.2. Varige tillæg'!$A$1:$G$28</definedName>
    <definedName name="BlåBlok_53">'5.3. Engangstillæg'!$A$1:$G$32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Engangstillæg'!$B$8:$F$30</definedName>
    <definedName name="EngTillæg_Tabel_Værdi">'5.3. Engangstillæg'!$B$30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10-tillæg'!$B$8:$D$15</definedName>
    <definedName name="PG10Tillæg_K_Tabel_Total">'5.1. § 10-tillæg'!$B$15</definedName>
    <definedName name="PG10Tillæg_ØR_Tabel">'5.1. § 10-tillæg'!$B$17:$D$20</definedName>
    <definedName name="PG10Tillæg_ØR_Tabel_SletSpild">'5.1. § 10-tillæg'!$B$19:$D$19</definedName>
    <definedName name="PG10Tillæg_ØR_Tabel_Total">'5.1. § 10-tillæg'!$B$20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10-tillæg'!$A$1:$E$22</definedName>
    <definedName name="_xlnm.Print_Area" localSheetId="6">'5.1.a. § 10-tillæg'!$A$1:$G$23</definedName>
    <definedName name="_xlnm.Print_Area" localSheetId="7">'5.2. Varige tillæg'!$A$1:$G$28</definedName>
    <definedName name="_xlnm.Print_Area" localSheetId="8">'5.3. Engangstillæg'!$A$1:$G$32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tillæg'!$B$8:$F$26</definedName>
    <definedName name="VarigeTillæg_Tabel_KS">'5.2. Varige tillæg'!$B$24</definedName>
    <definedName name="VarigeTillæg_Tabel_SletSmå">'5.2. Varige tillæg'!$B$23:$F$23</definedName>
    <definedName name="VarigeTillæg_Tabel_Værdi">'5.2. Varige tillæg'!$B$22</definedName>
    <definedName name="VarigeTillæg_Tabel_Værdi_korr">'5.2. Varige tillæg'!$B$26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9" l="1"/>
  <c r="C22" i="9"/>
  <c r="E30" i="10"/>
  <c r="C30" i="10"/>
  <c r="C23" i="9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3" i="9"/>
  <c r="C24" i="9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0" i="7"/>
  <c r="C18" i="3" s="1"/>
  <c r="C16" i="6"/>
  <c r="C12" i="11" l="1"/>
  <c r="C19" i="3" s="1"/>
  <c r="C15" i="7"/>
  <c r="C11" i="4" s="1"/>
  <c r="C12" i="4" s="1"/>
  <c r="C15" i="4" s="1"/>
  <c r="C19" i="4" s="1"/>
  <c r="C24" i="4" s="1"/>
  <c r="C16" i="12"/>
  <c r="C20" i="3" s="1"/>
  <c r="C12" i="3"/>
  <c r="C13" i="3"/>
  <c r="C25" i="9"/>
  <c r="C26" i="9" s="1"/>
  <c r="E24" i="9"/>
  <c r="E25" i="9" s="1"/>
  <c r="E26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<sst xmlns="http://schemas.openxmlformats.org/spreadsheetml/2006/main" count="399" uniqueCount="177">
  <si>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</si>
  <si>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</si>
  <si>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</si>
  <si>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</si>
  <si>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</si>
  <si>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</si>
  <si>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</si>
  <si>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</si>
  <si>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</si>
  <si>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</si>
  <si>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</si>
  <si>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</si>
  <si>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</si>
  <si>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</si>
  <si>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</si>
  <si>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</si>
  <si>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</si>
  <si>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</si>
  <si>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</si>
  <si>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</si>
  <si>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</si>
  <si>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</si>
  <si>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</si>
  <si>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</si>
  <si>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</si>
  <si>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</si>
  <si>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</si>
  <si>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</si>
  <si>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</si>
  <si>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</si>
  <si>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</si>
  <si>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</si>
  <si>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</si>
  <si>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</si>
  <si>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</si>
  <si>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</si>
  <si>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</si>
  <si>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</si>
  <si>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</si>
  <si>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</si>
  <si>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</si>
  <si>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</si>
  <si>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</si>
  <si>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</si>
  <si>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</si>
  <si>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</si>
  <si>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</si>
  <si>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</si>
  <si>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</si>
  <si>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</si>
  <si>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</si>
  <si>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</si>
  <si>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</si>
  <si>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</si>
  <si>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</si>
  <si>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</si>
  <si>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</si>
  <si>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</si>
  <si>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</si>
  <si>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</si>
  <si>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</si>
  <si>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</si>
  <si>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</si>
  <si>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</si>
  <si>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</si>
  <si>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</si>
  <si>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</si>
  <si>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</si>
  <si>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</si>
  <si>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</si>
  <si>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</si>
  <si>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</si>
  <si>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</si>
  <si>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</si>
  <si>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</si>
  <si>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</si>
  <si>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</si>
  <si>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</si>
  <si>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</si>
  <si>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</si>
  <si>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</si>
  <si>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</si>
  <si>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</si>
  <si>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</si>
  <si>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</si>
  <si>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</si>
  <si>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</si>
  <si>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</si>
  <si>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</si>
  <si>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</si>
  <si>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</si>
  <si>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</si>
  <si>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</si>
  <si>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</si>
  <si>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</si>
  <si>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</si>
  <si>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</si>
  <si>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</si>
  <si>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</si>
  <si>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</si>
  <si>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</si>
  <si>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</si>
  <si>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</si>
  <si>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</si>
  <si>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</si>
  <si>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</si>
  <si>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</si>
  <si>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</si>
  <si>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</si>
  <si>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</si>
  <si>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</si>
  <si>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</si>
  <si>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</si>
  <si>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</si>
  <si>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</si>
  <si>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</si>
  <si>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</si>
  <si>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</si>
  <si>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</si>
  <si>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</si>
  <si>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</si>
  <si>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</si>
  <si>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</si>
  <si>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</si>
  <si>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</si>
  <si>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</si>
  <si>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</si>
  <si>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</si>
  <si>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</si>
  <si>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</si>
  <si>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</si>
  <si>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</si>
  <si>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</si>
  <si>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</si>
  <si>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</si>
  <si>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</si>
  <si>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</si>
  <si>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</si>
  <si>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</si>
  <si>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</si>
  <si>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</si>
  <si>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</si>
  <si>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</si>
  <si>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</si>
  <si>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</si>
  <si>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</si>
  <si>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</si>
  <si>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</si>
  <si>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</si>
  <si>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 ifm. grundvandsbeskyttelse (59.718.904/2=29.859.452 kr )</t>
  </si>
  <si>
    <t>Aftaler om dyrkningspraksis (8.819.608/2=4.409.804)</t>
  </si>
  <si>
    <t>Afrapportering indvindingstilladelseskommunerne</t>
  </si>
  <si>
    <t>Blødgøringsomkostninger</t>
  </si>
  <si>
    <t>Fjernaflæste målere</t>
  </si>
  <si>
    <t>NIS 2</t>
  </si>
  <si>
    <t>PFAS</t>
  </si>
  <si>
    <t>Frederikssundsvejtunnellen</t>
  </si>
  <si>
    <t>Øget indbyggerantal</t>
  </si>
  <si>
    <t>Bøstofte-Vigersted</t>
  </si>
  <si>
    <t>Gevninge el anlæg</t>
  </si>
  <si>
    <t>Hulemølle Kildeplads</t>
  </si>
  <si>
    <t>Thorsbro udpumpningsanlæg</t>
  </si>
  <si>
    <t>Beskyttelse kildepladser</t>
  </si>
  <si>
    <t>Bortskaffelse okker</t>
  </si>
  <si>
    <t>CSRD</t>
  </si>
  <si>
    <t>Finansieringsomkostninger fjernaflæste målere</t>
  </si>
  <si>
    <t>Orange beredskab</t>
  </si>
  <si>
    <t xml:space="preserve">Skærpede miljøundersøgelser </t>
  </si>
  <si>
    <t xml:space="preserve">Finansieringsomkostninger Rantzausgade </t>
  </si>
  <si>
    <t>Finansieringsomkostninger Svanemøllebroen</t>
  </si>
  <si>
    <t>Finansieringsomkostninger Gevninge renovering</t>
  </si>
  <si>
    <t>Finansieringsomkostninger Nybølle Kildeplads</t>
  </si>
  <si>
    <t>Finansieringsomkostninger Thorbro renovering</t>
  </si>
  <si>
    <t>Finansieringsomkostninger Tibberup kildeplads</t>
  </si>
  <si>
    <t>Finansieringsomkostninger Torslunde Kildeplads</t>
  </si>
  <si>
    <t>Økonomisk ramme for 2026</t>
  </si>
  <si>
    <t>Periodevise driftsomkostninger - seks tanke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</si>
</sst>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VVoyxaG1AK8O9kMzltlp77hG8AqT6pHBtl1sKcf4EpLx6Ise0SA8xM2S4QMuVt99oOhWn3KVE0KGi+YX1oOCnw==" saltValue="y1hSCozQKwsIthe5UsXWM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495622458.28949219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tillæg'!C26+'5.2. Varige tillæg'!E26</f>
        <v>17873731.402738001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-5709713.439671319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6550445.5436580088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514336921.79621685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10-tillæg'!C20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514336921.79621685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9vhhgOKmS2RMqsFe52ztvgznPHyUCoa5hvjwRm8rPhufrSKODXQ8SS58Z1a0ng8hodOsx/N7A2zpXEAGxULdoQ==" saltValue="xa/0vsKSbuD54r+unrnS/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646063751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41397219.489788003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10-tillæg'!C15+'5.2. Varige tillæg'!C22+'5.2. Varige tillæg'!E22+'5.3. Engangstillæg'!C30+'5.3. Engangstillæg'!E30</f>
        <v>85524790.912929282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772985761.40271735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667214249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105771512.40271735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81267956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187039468.40271735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100*81267956/(611210849+110488287)</f>
        <v>11.260641996944278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24.197013417595382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CiF5RA2RPOJ3Vt3nKSl4il6Sgn8VKsBEPSjDDo3EdMCC3inIQTv0ALRP/Iy8UDuFt9M3bCuwOK4uFbnUeo6ZwA==" saltValue="XJ13hFQp+iSBC3Xk7sOpW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428603327.97919488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41397219.489788003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-5194715.8179539004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30816626.638463221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495622458.28949219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-21509199.530974209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175</v>
      </c>
      <c r="C23" s="75">
        <v>474113258.75851798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a6zwjUFbxk273dpfkGUdNRIzQh3mUIOvfwcGx6v12yRWjEV1nnhCEq5Hdppr0Mwl8mxkhmKWUPaPgw2V//5c0Q==" saltValue="6q335HdwMIVWbv1AswtTE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276956273.83421218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-5539125.4766842434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tillæg'!C22)*(1+'8. Nøgletal'!C9)*(1-'8. Nøgletal'!C19)+'5.6 Anlægsprojekter'!C12-'6. Bortfald'!C12+'7. Tilknyttet virksomhed'!C12</f>
        <v>14068523.626038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285485671.98356593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-5709713.439671319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224974869.84197125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tillæg'!E22)*(1+'8. Nøgletal'!C9)*(1-'8. Nøgletal'!C14)+'5.6 Anlægsprojekter'!E12-'6. Bortfald'!E12+'7. Tilknyttet virksomhed'!E12</f>
        <v>3805207.7767000003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228780077.61867124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-5709713.439671319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ISlWvYtAQGNcYa8JUU/oDddRNB1bBs1e1VRkML/npyWrirkczQJ7FcGFrTMVlw9iULqXejHvL/uRf2311TDjvg==" saltValue="3SHwbKUOxxY1gm6uhe4sp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116086.43451043009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857713.47841884987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29859452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4409804</v>
      </c>
      <c r="D14" s="46" t="s">
        <v>31</v>
      </c>
      <c r="E14" s="11"/>
    </row>
    <row r="15" spans="1:5" ht="15" customHeight="1" x14ac:dyDescent="0.25">
      <c r="A15" s="11"/>
      <c r="B15" s="25" t="s">
        <v>48</v>
      </c>
      <c r="C15" s="97">
        <f>SUM(C9:C14)</f>
        <v>35243055.912929282</v>
      </c>
      <c r="D15" s="98" t="s">
        <v>31</v>
      </c>
      <c r="E15" s="11"/>
    </row>
    <row r="16" spans="1:5" ht="15" customHeight="1" x14ac:dyDescent="0.25">
      <c r="A16" s="11"/>
      <c r="B16" s="99"/>
      <c r="C16" s="100"/>
      <c r="D16" s="100"/>
      <c r="E16" s="11"/>
    </row>
    <row r="17" spans="1:5" ht="15" customHeight="1" x14ac:dyDescent="0.25">
      <c r="A17" s="11"/>
      <c r="B17" s="80" t="s">
        <v>39</v>
      </c>
      <c r="C17" s="81"/>
      <c r="D17" s="82"/>
      <c r="E17" s="11"/>
    </row>
    <row r="18" spans="1:5" ht="15" customHeight="1" x14ac:dyDescent="0.25">
      <c r="A18" s="11"/>
      <c r="B18" s="101" t="s">
        <v>49</v>
      </c>
      <c r="C18" s="33">
        <v>0</v>
      </c>
      <c r="D18" s="46" t="s">
        <v>31</v>
      </c>
      <c r="E18" s="11"/>
    </row>
    <row r="19" spans="1:5" ht="26.25" customHeight="1" x14ac:dyDescent="0.25">
      <c r="A19" s="11"/>
      <c r="B19" s="102" t="s">
        <v>50</v>
      </c>
      <c r="C19" s="103">
        <v>0</v>
      </c>
      <c r="D19" s="104" t="s">
        <v>31</v>
      </c>
      <c r="E19" s="11"/>
    </row>
    <row r="20" spans="1:5" ht="15" customHeight="1" x14ac:dyDescent="0.25">
      <c r="A20" s="11"/>
      <c r="B20" s="25" t="s">
        <v>48</v>
      </c>
      <c r="C20" s="97">
        <f>SUM(C18:C19)</f>
        <v>0</v>
      </c>
      <c r="D20" s="98" t="s">
        <v>31</v>
      </c>
      <c r="E20" s="11"/>
    </row>
    <row r="21" spans="1:5" ht="15" customHeight="1" x14ac:dyDescent="0.25">
      <c r="A21" s="11"/>
      <c r="B21" s="11"/>
      <c r="C21" s="11"/>
      <c r="D21" s="11"/>
      <c r="E21" s="11"/>
    </row>
    <row r="22" spans="1:5" ht="15" customHeight="1" x14ac:dyDescent="0.25">
      <c r="A22" s="11"/>
      <c r="B22" s="11"/>
      <c r="C22" s="11"/>
      <c r="D22" s="11"/>
      <c r="E22" s="11"/>
    </row>
  </sheetData>
  <sheetProtection algorithmName="SHA-512" hashValue="1hM1y24eAbmM4F4UWmoUunzYiGyjzcbnSZhbVwxJHK9V0aAWeGOOsNmpDnfc5gT33uGA0p6wPG43/Rw3Wx5D5A==" saltValue="6UEs3Y40UFB5Yy7fGZhM1A==" spinCount="100000" sheet="1" objects="1" scenarios="1"/>
  <mergeCells count="3">
    <mergeCell ref="B3:D5"/>
    <mergeCell ref="B8:D8"/>
    <mergeCell ref="B17:D17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223879244.93482903</v>
      </c>
      <c r="D9" s="33">
        <v>201084526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1344216.5654895699</v>
      </c>
      <c r="D10" s="33">
        <v>1460303</v>
      </c>
      <c r="E10" s="33">
        <f t="shared" ref="E10:E19" si="0">MAX(D10-C10,0)</f>
        <v>116086.43451043009</v>
      </c>
      <c r="F10" s="46" t="s">
        <v>31</v>
      </c>
      <c r="G10" s="11"/>
    </row>
    <row r="11" spans="1:7" ht="38.25" customHeight="1" x14ac:dyDescent="0.25">
      <c r="A11" s="11"/>
      <c r="B11" s="94" t="s">
        <v>139</v>
      </c>
      <c r="C11" s="33">
        <v>5288919.6453367798</v>
      </c>
      <c r="D11" s="33">
        <v>3302326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2868452.5215811501</v>
      </c>
      <c r="D12" s="33">
        <v>3726166</v>
      </c>
      <c r="E12" s="33">
        <f t="shared" si="0"/>
        <v>857713.47841884987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IgzeFykXC19nUM/vMihUsXgnkaGli0Ef+D5ayeuoJRhoQVvrNdGRvS7vM1A02el2BAka0iAM4gQPsW6evZ+4BA==" saltValue="TqGhB9glwCiBynN5HVbry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1395745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7788078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0</v>
      </c>
      <c r="D12" s="46" t="s">
        <v>31</v>
      </c>
      <c r="E12" s="33">
        <v>1411720</v>
      </c>
      <c r="F12" s="46" t="s">
        <v>31</v>
      </c>
      <c r="G12" s="11"/>
    </row>
    <row r="13" spans="1:7" ht="15" customHeight="1" x14ac:dyDescent="0.25">
      <c r="A13" s="11"/>
      <c r="B13" s="115" t="s">
        <v>154</v>
      </c>
      <c r="C13" s="33">
        <v>2577352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155</v>
      </c>
      <c r="C14" s="33">
        <v>167719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5" t="s">
        <v>156</v>
      </c>
      <c r="C15" s="33">
        <v>0</v>
      </c>
      <c r="D15" s="46" t="s">
        <v>31</v>
      </c>
      <c r="E15" s="33">
        <v>24589</v>
      </c>
      <c r="F15" s="46" t="s">
        <v>31</v>
      </c>
      <c r="G15" s="11"/>
    </row>
    <row r="16" spans="1:7" ht="15" customHeight="1" x14ac:dyDescent="0.25">
      <c r="A16" s="11"/>
      <c r="B16" s="115" t="s">
        <v>157</v>
      </c>
      <c r="C16" s="33">
        <v>1096168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5" t="s">
        <v>158</v>
      </c>
      <c r="C17" s="33">
        <v>0</v>
      </c>
      <c r="D17" s="46" t="s">
        <v>31</v>
      </c>
      <c r="E17" s="33">
        <v>241469</v>
      </c>
      <c r="F17" s="46" t="s">
        <v>31</v>
      </c>
      <c r="G17" s="11"/>
    </row>
    <row r="18" spans="1:7" ht="15" customHeight="1" x14ac:dyDescent="0.25">
      <c r="A18" s="11"/>
      <c r="B18" s="115" t="s">
        <v>159</v>
      </c>
      <c r="C18" s="33">
        <v>0</v>
      </c>
      <c r="D18" s="46" t="s">
        <v>31</v>
      </c>
      <c r="E18" s="33">
        <v>448691</v>
      </c>
      <c r="F18" s="46" t="s">
        <v>31</v>
      </c>
      <c r="G18" s="11"/>
    </row>
    <row r="19" spans="1:7" ht="15" customHeight="1" x14ac:dyDescent="0.25">
      <c r="A19" s="11"/>
      <c r="B19" s="115" t="s">
        <v>160</v>
      </c>
      <c r="C19" s="33">
        <v>0</v>
      </c>
      <c r="D19" s="46" t="s">
        <v>31</v>
      </c>
      <c r="E19" s="33">
        <v>866132</v>
      </c>
      <c r="F19" s="46" t="s">
        <v>31</v>
      </c>
      <c r="G19" s="11"/>
    </row>
    <row r="20" spans="1:7" ht="15" customHeight="1" x14ac:dyDescent="0.25">
      <c r="A20" s="11"/>
      <c r="B20" s="115" t="s">
        <v>161</v>
      </c>
      <c r="C20" s="33">
        <v>0</v>
      </c>
      <c r="D20" s="46" t="s">
        <v>31</v>
      </c>
      <c r="E20" s="33">
        <v>576008</v>
      </c>
      <c r="F20" s="46" t="s">
        <v>31</v>
      </c>
      <c r="G20" s="11"/>
    </row>
    <row r="21" spans="1:7" ht="15" customHeight="1" x14ac:dyDescent="0.25">
      <c r="A21" s="11"/>
      <c r="B21" s="115" t="s">
        <v>176</v>
      </c>
      <c r="C21" s="33">
        <v>437975</v>
      </c>
      <c r="D21" s="46" t="s">
        <v>31</v>
      </c>
      <c r="E21" s="33">
        <v>0</v>
      </c>
      <c r="F21" s="46" t="s">
        <v>31</v>
      </c>
      <c r="G21" s="11"/>
    </row>
    <row r="22" spans="1:7" ht="15" customHeight="1" x14ac:dyDescent="0.25">
      <c r="A22" s="11"/>
      <c r="B22" s="25" t="s">
        <v>105</v>
      </c>
      <c r="C22" s="97">
        <f>SUM(C10:C21)</f>
        <v>13463037</v>
      </c>
      <c r="D22" s="98" t="s">
        <v>31</v>
      </c>
      <c r="E22" s="97">
        <f>SUM(E10:E21)</f>
        <v>3568609</v>
      </c>
      <c r="F22" s="98" t="s">
        <v>31</v>
      </c>
      <c r="G22" s="11"/>
    </row>
    <row r="23" spans="1:7" ht="15" customHeight="1" x14ac:dyDescent="0.25">
      <c r="A23" s="11"/>
      <c r="B23" s="115" t="s">
        <v>35</v>
      </c>
      <c r="C23" s="33">
        <f>-C22*'8. Nøgletal'!C23</f>
        <v>0</v>
      </c>
      <c r="D23" s="46" t="s">
        <v>31</v>
      </c>
      <c r="E23" s="33">
        <f>-E22*'8. Nøgletal'!C23</f>
        <v>0</v>
      </c>
      <c r="F23" s="46" t="s">
        <v>31</v>
      </c>
      <c r="G23" s="11"/>
    </row>
    <row r="24" spans="1:7" ht="15" customHeight="1" x14ac:dyDescent="0.25">
      <c r="A24" s="11"/>
      <c r="B24" s="115" t="s">
        <v>36</v>
      </c>
      <c r="C24" s="33">
        <f>-C22*'8. Nøgletal'!C19</f>
        <v>-269260.74</v>
      </c>
      <c r="D24" s="46" t="s">
        <v>31</v>
      </c>
      <c r="E24" s="33">
        <f>-E22*'8. Nøgletal'!C14</f>
        <v>0</v>
      </c>
      <c r="F24" s="46" t="s">
        <v>31</v>
      </c>
      <c r="G24" s="11"/>
    </row>
    <row r="25" spans="1:7" ht="15" customHeight="1" x14ac:dyDescent="0.25">
      <c r="A25" s="11"/>
      <c r="B25" s="115" t="s">
        <v>37</v>
      </c>
      <c r="C25" s="33">
        <f>SUM(C22:C24)*'8. Nøgletal'!C9</f>
        <v>874747.36603799998</v>
      </c>
      <c r="D25" s="46" t="s">
        <v>31</v>
      </c>
      <c r="E25" s="33">
        <f>SUM(E22:E24)*'8. Nøgletal'!C9</f>
        <v>236598.77669999999</v>
      </c>
      <c r="F25" s="46" t="s">
        <v>31</v>
      </c>
      <c r="G25" s="11"/>
    </row>
    <row r="26" spans="1:7" ht="26.25" customHeight="1" x14ac:dyDescent="0.25">
      <c r="A26" s="11"/>
      <c r="B26" s="105" t="s">
        <v>106</v>
      </c>
      <c r="C26" s="97">
        <f>SUM(C22:C25)</f>
        <v>14068523.626038</v>
      </c>
      <c r="D26" s="98" t="s">
        <v>31</v>
      </c>
      <c r="E26" s="97">
        <f>SUM(E22:E25)</f>
        <v>3805207.7766999998</v>
      </c>
      <c r="F26" s="98" t="s">
        <v>31</v>
      </c>
      <c r="G26" s="11"/>
    </row>
    <row r="27" spans="1:7" ht="15" customHeight="1" x14ac:dyDescent="0.25">
      <c r="A27" s="11"/>
      <c r="B27" s="11"/>
      <c r="C27" s="11"/>
      <c r="D27" s="11"/>
      <c r="E27" s="11"/>
      <c r="F27" s="11"/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</sheetData>
  <sheetProtection algorithmName="SHA-512" hashValue="5VkZ1zCGI/IbHO+lBbKJ0o6G2AVrEGrtaF/A48JLnd+j5owvMvoBD1jixH9gsChS+X9ADYF+etQA370ZtEcTVg==" saltValue="Zy7lljQBckl/POjlh97Zp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3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162</v>
      </c>
      <c r="C10" s="33">
        <v>8580076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163</v>
      </c>
      <c r="C11" s="33">
        <v>331750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164</v>
      </c>
      <c r="C12" s="33">
        <v>784525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165</v>
      </c>
      <c r="C13" s="33">
        <v>0</v>
      </c>
      <c r="D13" s="46" t="s">
        <v>31</v>
      </c>
      <c r="E13" s="33">
        <v>516111</v>
      </c>
      <c r="F13" s="46" t="s">
        <v>31</v>
      </c>
      <c r="G13" s="11"/>
    </row>
    <row r="14" spans="1:7" ht="15" customHeight="1" x14ac:dyDescent="0.25">
      <c r="A14" s="11"/>
      <c r="B14" s="115" t="s">
        <v>153</v>
      </c>
      <c r="C14" s="33">
        <v>0</v>
      </c>
      <c r="D14" s="46" t="s">
        <v>31</v>
      </c>
      <c r="E14" s="33">
        <v>276972</v>
      </c>
      <c r="F14" s="46" t="s">
        <v>31</v>
      </c>
      <c r="G14" s="11"/>
    </row>
    <row r="15" spans="1:7" ht="15" customHeight="1" x14ac:dyDescent="0.25">
      <c r="A15" s="11"/>
      <c r="B15" s="115" t="s">
        <v>166</v>
      </c>
      <c r="C15" s="33">
        <v>87476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5" t="s">
        <v>167</v>
      </c>
      <c r="C16" s="33">
        <v>1091702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5" t="s">
        <v>168</v>
      </c>
      <c r="C17" s="33">
        <v>0</v>
      </c>
      <c r="D17" s="46" t="s">
        <v>31</v>
      </c>
      <c r="E17" s="33">
        <v>112395</v>
      </c>
      <c r="F17" s="46" t="s">
        <v>31</v>
      </c>
      <c r="G17" s="11"/>
    </row>
    <row r="18" spans="1:7" ht="15" customHeight="1" x14ac:dyDescent="0.25">
      <c r="A18" s="11"/>
      <c r="B18" s="115" t="s">
        <v>169</v>
      </c>
      <c r="C18" s="33">
        <v>0</v>
      </c>
      <c r="D18" s="46" t="s">
        <v>31</v>
      </c>
      <c r="E18" s="33">
        <v>25227</v>
      </c>
      <c r="F18" s="46" t="s">
        <v>31</v>
      </c>
      <c r="G18" s="11"/>
    </row>
    <row r="19" spans="1:7" ht="15" customHeight="1" x14ac:dyDescent="0.25">
      <c r="A19" s="11"/>
      <c r="B19" s="115" t="s">
        <v>156</v>
      </c>
      <c r="C19" s="33">
        <v>0</v>
      </c>
      <c r="D19" s="46" t="s">
        <v>31</v>
      </c>
      <c r="E19" s="33">
        <v>29015</v>
      </c>
      <c r="F19" s="46" t="s">
        <v>31</v>
      </c>
      <c r="G19" s="11"/>
    </row>
    <row r="20" spans="1:7" ht="15" customHeight="1" x14ac:dyDescent="0.25">
      <c r="A20" s="11"/>
      <c r="B20" s="115" t="s">
        <v>158</v>
      </c>
      <c r="C20" s="33">
        <v>0</v>
      </c>
      <c r="D20" s="46" t="s">
        <v>31</v>
      </c>
      <c r="E20" s="33">
        <v>284931</v>
      </c>
      <c r="F20" s="46" t="s">
        <v>31</v>
      </c>
      <c r="G20" s="11"/>
    </row>
    <row r="21" spans="1:7" ht="15" customHeight="1" x14ac:dyDescent="0.25">
      <c r="A21" s="11"/>
      <c r="B21" s="115" t="s">
        <v>170</v>
      </c>
      <c r="C21" s="33">
        <v>0</v>
      </c>
      <c r="D21" s="46" t="s">
        <v>31</v>
      </c>
      <c r="E21" s="33">
        <v>9569557</v>
      </c>
      <c r="F21" s="46" t="s">
        <v>31</v>
      </c>
      <c r="G21" s="11"/>
    </row>
    <row r="22" spans="1:7" ht="15" customHeight="1" x14ac:dyDescent="0.25">
      <c r="A22" s="11"/>
      <c r="B22" s="115" t="s">
        <v>171</v>
      </c>
      <c r="C22" s="33">
        <v>0</v>
      </c>
      <c r="D22" s="46" t="s">
        <v>31</v>
      </c>
      <c r="E22" s="33">
        <v>28622</v>
      </c>
      <c r="F22" s="46" t="s">
        <v>31</v>
      </c>
      <c r="G22" s="11"/>
    </row>
    <row r="23" spans="1:7" ht="15" customHeight="1" x14ac:dyDescent="0.25">
      <c r="A23" s="11"/>
      <c r="B23" s="115" t="s">
        <v>172</v>
      </c>
      <c r="C23" s="33">
        <v>0</v>
      </c>
      <c r="D23" s="46" t="s">
        <v>31</v>
      </c>
      <c r="E23" s="33">
        <v>8045389</v>
      </c>
      <c r="F23" s="46" t="s">
        <v>31</v>
      </c>
      <c r="G23" s="11"/>
    </row>
    <row r="24" spans="1:7" ht="15" customHeight="1" x14ac:dyDescent="0.25">
      <c r="A24" s="11"/>
      <c r="B24" s="115" t="s">
        <v>173</v>
      </c>
      <c r="C24" s="33">
        <v>0</v>
      </c>
      <c r="D24" s="46" t="s">
        <v>31</v>
      </c>
      <c r="E24" s="33">
        <v>403691</v>
      </c>
      <c r="F24" s="46" t="s">
        <v>31</v>
      </c>
      <c r="G24" s="11"/>
    </row>
    <row r="25" spans="1:7" ht="15" customHeight="1" x14ac:dyDescent="0.25">
      <c r="A25" s="11"/>
      <c r="B25" s="115" t="s">
        <v>174</v>
      </c>
      <c r="C25" s="33">
        <v>0</v>
      </c>
      <c r="D25" s="46" t="s">
        <v>31</v>
      </c>
      <c r="E25" s="33">
        <v>80918</v>
      </c>
      <c r="F25" s="46" t="s">
        <v>31</v>
      </c>
      <c r="G25" s="11"/>
    </row>
    <row r="26" spans="1:7" ht="15" customHeight="1" x14ac:dyDescent="0.25">
      <c r="A26" s="11"/>
      <c r="B26" s="115" t="s">
        <v>159</v>
      </c>
      <c r="C26" s="33">
        <v>0</v>
      </c>
      <c r="D26" s="46" t="s">
        <v>31</v>
      </c>
      <c r="E26" s="33">
        <v>176484</v>
      </c>
      <c r="F26" s="46" t="s">
        <v>31</v>
      </c>
      <c r="G26" s="11"/>
    </row>
    <row r="27" spans="1:7" ht="15" customHeight="1" x14ac:dyDescent="0.25">
      <c r="A27" s="11"/>
      <c r="B27" s="115" t="s">
        <v>160</v>
      </c>
      <c r="C27" s="33">
        <v>0</v>
      </c>
      <c r="D27" s="46" t="s">
        <v>31</v>
      </c>
      <c r="E27" s="33">
        <v>408811</v>
      </c>
      <c r="F27" s="46" t="s">
        <v>31</v>
      </c>
      <c r="G27" s="11"/>
    </row>
    <row r="28" spans="1:7" ht="15" customHeight="1" x14ac:dyDescent="0.25">
      <c r="A28" s="11"/>
      <c r="B28" s="115" t="s">
        <v>161</v>
      </c>
      <c r="C28" s="33">
        <v>0</v>
      </c>
      <c r="D28" s="46" t="s">
        <v>31</v>
      </c>
      <c r="E28" s="33">
        <v>226561</v>
      </c>
      <c r="F28" s="46" t="s">
        <v>31</v>
      </c>
      <c r="G28" s="11"/>
    </row>
    <row r="29" spans="1:7" ht="15" customHeight="1" x14ac:dyDescent="0.25">
      <c r="A29" s="11"/>
      <c r="B29" s="115" t="s">
        <v>176</v>
      </c>
      <c r="C29" s="33">
        <v>2189876</v>
      </c>
      <c r="D29" s="46" t="s">
        <v>31</v>
      </c>
      <c r="E29" s="33">
        <v>0</v>
      </c>
      <c r="F29" s="46" t="s">
        <v>31</v>
      </c>
      <c r="G29" s="11"/>
    </row>
    <row r="30" spans="1:7" ht="15" customHeight="1" x14ac:dyDescent="0.25">
      <c r="A30" s="11"/>
      <c r="B30" s="25" t="s">
        <v>107</v>
      </c>
      <c r="C30" s="97">
        <f>SUM(C10:C29)</f>
        <v>13065405</v>
      </c>
      <c r="D30" s="98" t="s">
        <v>31</v>
      </c>
      <c r="E30" s="97">
        <f>SUM(E10:E29)</f>
        <v>20184684</v>
      </c>
      <c r="F30" s="98" t="s">
        <v>31</v>
      </c>
      <c r="G30" s="11"/>
    </row>
    <row r="31" spans="1:7" ht="15" customHeight="1" x14ac:dyDescent="0.25">
      <c r="A31" s="11"/>
      <c r="B31" s="11"/>
      <c r="C31" s="11"/>
      <c r="D31" s="11"/>
      <c r="E31" s="11"/>
      <c r="F31" s="11"/>
      <c r="G31" s="11"/>
    </row>
    <row r="32" spans="1:7" ht="15" customHeight="1" x14ac:dyDescent="0.25">
      <c r="A32" s="11"/>
      <c r="B32" s="116"/>
      <c r="C32" s="116"/>
      <c r="D32" s="116"/>
      <c r="E32" s="116"/>
      <c r="F32" s="116"/>
      <c r="G32" s="11"/>
    </row>
  </sheetData>
  <sheetProtection algorithmName="SHA-512" hashValue="Ctm/dDGeUbBMtKWn4eJda1YDkQuRt0grz6iIAydbl/iJpxWpWNebkuSfTte5ZKhwCxVTYeZ6mdnFfWgMhYvDXg==" saltValue="N5B5CEeeXKNnfnNVZwCTv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krY4trQkK5ERSW1PxIcQ3qtnqy9KJKfJeWbwpY16nGlt5Ddu7sqF8IsT9DcUsCxz7mChIEDRpUKX2QCfXeoq8w==" saltValue="6AbbOfxC2QX81CkZnpAvb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qN3qcZj+5HvvOm3XMETd3zzUKKuFS0lRZzkp3CTE/MONfe5PP7awrq11Am0NBn+CPqI4MLkx7/RhXhL6ECalLg==" saltValue="VJZ/BmPdf5/Wmh83JvnTh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3sELATYcGjnmH1mxvAvONwFZd1RdEGtjLRiJkj/cduDOhsCIWvn8Gw1DvruLphSAs+gGkdMpUXfhWhP9lOOwQQ==" saltValue="iEbjGNgKikk8RQnEehFqq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+VwX3nwPsy8n3I4GZwNhLYEMxrVsBVrJbyZbV3P1MDMebo7WRY+e50ZjbCtWZdtdN5B6KAgQ/kUBJnEJgm8Ulw==" saltValue="pngF6mGzDoVi0a+riIe3P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nWe4V4aijKLiIFJ1lqa3+/4szYMEbhfCp51IG/CjINpTjmC7u4UVngP4WvM2tJd5SpI1sh8x7EwrBxA8zvVoAQ==" saltValue="ntAAPq13TNLReoybIjMhp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kNqmtvWs81Sz8EyNDjUZdp0XAp8WMghCOWOSTKCojtx7CKAcqPLYYbb5Y4AA2bcqg/Z68UpTyFjWVg85s+1kWg==" saltValue="lDCro89gfaJ5T0W2pSSuj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2026-10-01T11:56:53Z</dcterms:modified>
</cp:coreProperties>
</file>