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Hedensted Spildevand (S036)\ØR2027\"/>
    </mc:Choice>
  </mc:AlternateContent>
  <xr:revisionPtr revIDLastSave="0" documentId="13_ncr:1_{9FB55E65-1D2E-4AEA-91A3-7780515E9FC1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9" i="7" s="1"/>
  <c r="C25" i="7"/>
  <c r="C18" i="3" s="1"/>
  <c r="C16" i="6"/>
  <c r="C12" i="3" l="1"/>
  <c r="C12" i="11"/>
  <c r="C19" i="3" s="1"/>
  <c r="C16" i="12"/>
  <c r="C21" i="3" s="1"/>
  <c r="C20" i="7"/>
  <c r="C11" i="4" s="1"/>
  <c r="C12" i="4" s="1"/>
  <c r="C15" i="4" s="1"/>
  <c r="C19" i="4" s="1"/>
  <c r="C24" i="4" s="1"/>
  <c r="C13" i="3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3" i="3" s="1"/>
</calcChain>
</file>

<file path=xl/sharedStrings.xml><?xml version="1.0" encoding="utf-8"?>
<sst xmlns="http://schemas.openxmlformats.org/spreadsheetml/2006/main" count="330" uniqueCount="152">
  <si>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</si>
  <si>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</si>
  <si>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</si>
  <si>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</si>
  <si>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</si>
  <si>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</si>
  <si>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</si>
  <si>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</si>
  <si>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</si>
  <si>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</si>
  <si>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</si>
  <si>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</si>
  <si>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</si>
  <si>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</si>
  <si>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</si>
  <si>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</si>
  <si>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</si>
  <si>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</si>
  <si>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</si>
  <si>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</si>
  <si>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</si>
  <si>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</si>
  <si>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</si>
  <si>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</si>
  <si>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</si>
  <si>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</si>
  <si>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</si>
  <si>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</si>
  <si>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</si>
  <si>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</si>
  <si>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</si>
  <si>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</si>
  <si>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</si>
  <si>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</si>
  <si>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</si>
  <si>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</si>
  <si>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</si>
  <si>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</si>
  <si>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</si>
  <si>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</si>
  <si>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</si>
  <si>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</si>
  <si>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</si>
  <si>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</si>
  <si>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</si>
  <si>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</si>
  <si>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</si>
  <si>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</si>
  <si>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</si>
  <si>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</si>
  <si>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</si>
  <si>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</si>
  <si>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</si>
  <si>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</si>
  <si>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</si>
  <si>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</si>
  <si>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</si>
  <si>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</si>
  <si>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</si>
  <si>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</si>
  <si>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</si>
  <si>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</si>
  <si>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</si>
  <si>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</si>
  <si>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</si>
  <si>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</si>
  <si>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</si>
  <si>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</si>
  <si>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</si>
  <si>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</si>
  <si>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</si>
  <si>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</si>
  <si>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</si>
  <si>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</si>
  <si>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</si>
  <si>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</si>
  <si>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</si>
  <si>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</si>
  <si>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</si>
  <si>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</si>
  <si>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</si>
  <si>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</si>
  <si>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</si>
  <si>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</si>
  <si>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</si>
  <si>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</si>
  <si>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</si>
  <si>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</si>
  <si>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</si>
  <si>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</si>
  <si>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</si>
  <si>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</si>
  <si>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</si>
  <si>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</si>
  <si>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</si>
  <si>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</si>
  <si>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</si>
  <si>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</si>
  <si>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</si>
  <si>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</si>
  <si>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</si>
  <si>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</si>
  <si>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</si>
  <si>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</si>
  <si>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</si>
  <si>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</si>
  <si>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</si>
  <si>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</si>
  <si>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</si>
  <si>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</si>
  <si>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</si>
  <si>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</si>
  <si>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</si>
  <si>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</si>
  <si>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</si>
  <si>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</si>
  <si>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</si>
  <si>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</si>
  <si>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</si>
  <si>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</si>
  <si>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</si>
  <si>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</si>
  <si>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</si>
  <si>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</si>
  <si>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</si>
  <si>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</si>
  <si>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</si>
  <si>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</si>
  <si>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</si>
  <si>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</si>
  <si>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</si>
  <si>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</si>
  <si>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</si>
  <si>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</si>
  <si>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</si>
  <si>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</si>
  <si>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Økonomisk ramme for 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</si>
  <si>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</si>
  <si>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</si>
  <si>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</si>
  <si>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</si>
  <si>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</si>
  <si>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</si>
  <si>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</si>
  <si>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</si>
  <si>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</si>
  <si>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</si>
  <si>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</si>
  <si>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</si>
  <si>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Erstatninger</t>
  </si>
  <si>
    <t>Gebyr til Miljøstyrelsen</t>
  </si>
  <si>
    <t>Tidligere udmeldt fradrag til den økonomiske ramme for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</si>
</sst>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6LxNnkqG92UCu51XxLIgEGi0dsqk4r98E3AGqCuS3PHdbPv+oZ5pyaMVcbGaB06FwfJLoaDCKwBv/KVEOfmg0A==" saltValue="3IaiZ1AYq5K/8aZJO57K2A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119085899.79769674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0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-769634.06849364762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3419340.0795739694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121735605.80877706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555608.89513116668</v>
      </c>
      <c r="D19" s="39" t="s">
        <v>31</v>
      </c>
      <c r="E19" s="11"/>
    </row>
    <row r="20" spans="1:5" ht="15" customHeight="1" x14ac:dyDescent="0.25">
      <c r="A20" s="11"/>
      <c r="B20" s="40" t="s">
        <v>151</v>
      </c>
      <c r="C20" s="34">
        <v>-1146717.966182515</v>
      </c>
      <c r="D20" s="39" t="s">
        <v>31</v>
      </c>
      <c r="E20" s="11"/>
    </row>
    <row r="21" spans="1:5" ht="15" customHeight="1" x14ac:dyDescent="0.25">
      <c r="A21" s="11"/>
      <c r="B21" s="28" t="s">
        <v>22</v>
      </c>
      <c r="C21" s="34">
        <f>'5.5. Korr. af ØR2025'!C16</f>
        <v>279250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0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SUM(C17:C22)</f>
        <v>121423746.73772572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hiHBYjGv8UbAoGZdaWUzkmafb3QwLbBoJoyXhhygKcIQwEe51qD3xg4Hsc7ryRqs+Z5aWQbKnEWeEw7ydPwWmw==" saltValue="qcpTtSDl8ys3II6n1T73T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114263866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0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274239.74894991989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114538105.74894992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114511091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27014.748949915171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10524580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10551594.748949915</v>
      </c>
      <c r="D19" s="27" t="s">
        <v>31</v>
      </c>
      <c r="E19" s="11"/>
    </row>
    <row r="20" spans="1:5" ht="27.75" customHeight="1" x14ac:dyDescent="0.25">
      <c r="A20" s="11"/>
      <c r="B20" s="49" t="s">
        <v>143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26.25" x14ac:dyDescent="0.25">
      <c r="A23" s="11"/>
      <c r="B23" s="52" t="s">
        <v>145</v>
      </c>
      <c r="C23" s="53">
        <f>100*10524580/(109811468+1453378)</f>
        <v>9.4590343476501104</v>
      </c>
      <c r="D23" s="46" t="s">
        <v>146</v>
      </c>
      <c r="E23" s="11"/>
    </row>
    <row r="24" spans="1:5" ht="26.25" x14ac:dyDescent="0.25">
      <c r="A24" s="11"/>
      <c r="B24" s="52" t="s">
        <v>147</v>
      </c>
      <c r="C24" s="53">
        <f>C19/C12*100</f>
        <v>9.2123007273032833</v>
      </c>
      <c r="D24" s="46" t="s">
        <v>146</v>
      </c>
      <c r="E24" s="11"/>
    </row>
    <row r="25" spans="1:5" ht="56.25" customHeight="1" x14ac:dyDescent="0.25">
      <c r="A25" s="11"/>
      <c r="B25" s="54" t="s">
        <v>148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1UWKYSVjjykCc22iMyDC2RP7CZf3U61yHjIZfaeTUJNEk7nz97G1LmYhOOqTVfJ/KnJOUEbCEf+GVCSYFjuJKQ==" saltValue="+gZpNKCzl5LSykDAa54py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116504267.35728909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0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0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-763282.03539508965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3344914.4758027364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119085899.79769674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0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567241.26374405285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-1146717.966182515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0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136</v>
      </c>
      <c r="C23" s="78">
        <v>118506423.09525828</v>
      </c>
      <c r="D23" s="61" t="s">
        <v>31</v>
      </c>
      <c r="E23" s="57"/>
    </row>
    <row r="24" spans="1:5" ht="30" customHeight="1" x14ac:dyDescent="0.25">
      <c r="A24" s="57"/>
      <c r="B24" s="79" t="s">
        <v>137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wxDumiLz+BGj5az/EVtuts/HK4FeVQgcQNPuoSs4jrbRZ6LWFc6E04L6o/G7xhlcfYKbyU7Zccbk0786jI2N4w==" saltValue="hEPvI4KUrKEGc++OmmNWfw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39267044.310900383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-785340.88621800765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tillæg'!C18)*(1+'8. Nøgletal'!C9)*(1-'8. Nøgletal'!C19)+'5.6 Anlægsprojekter'!C12-'6. Bortfald'!C12+'7. Tilknyttet virksomhed'!C12</f>
        <v>0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38481703.424682379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-769634.06849364762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82937181.79532747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tillæg'!E18)*(1+'8. Nøgletal'!C9)*(1-'8. Nøgletal'!C14)+'5.6 Anlægsprojekter'!E12-'6. Bortfald'!E12+'7. Tilknyttet virksomhed'!E12</f>
        <v>0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82937181.79532747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-769634.06849364762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mqeMXpXlMwP0TMrOGWMxv0044OT0zqOBzOETaFfxjci2iciQX4y7LjOfStRm/vNaIqlI4U93QZ4nhGo6RtFaJA==" saltValue="M+M8Smcnfx2FyJC+g/OLzg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138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139</v>
      </c>
      <c r="C10" s="33">
        <f>'5.1.a. § 10-tillæg'!E10</f>
        <v>6396.7979901999934</v>
      </c>
      <c r="D10" s="46" t="s">
        <v>31</v>
      </c>
      <c r="E10" s="11"/>
    </row>
    <row r="11" spans="1:5" ht="15" customHeight="1" x14ac:dyDescent="0.25">
      <c r="A11" s="11"/>
      <c r="B11" s="97" t="s">
        <v>140</v>
      </c>
      <c r="C11" s="33">
        <f>'5.1.a. § 10-tillæg'!E11</f>
        <v>54610.800959719898</v>
      </c>
      <c r="D11" s="46" t="s">
        <v>31</v>
      </c>
      <c r="E11" s="11"/>
    </row>
    <row r="12" spans="1:5" ht="15" customHeight="1" x14ac:dyDescent="0.25">
      <c r="A12" s="11"/>
      <c r="B12" s="97" t="s">
        <v>149</v>
      </c>
      <c r="C12" s="98">
        <v>141083.15</v>
      </c>
      <c r="D12" s="46" t="s">
        <v>31</v>
      </c>
      <c r="E12" s="11"/>
    </row>
    <row r="13" spans="1:5" ht="15" customHeight="1" x14ac:dyDescent="0.25">
      <c r="A13" s="11"/>
      <c r="B13" s="99" t="s">
        <v>150</v>
      </c>
      <c r="C13" s="98">
        <v>72149</v>
      </c>
      <c r="D13" s="46" t="s">
        <v>31</v>
      </c>
      <c r="E13" s="11"/>
    </row>
    <row r="14" spans="1:5" ht="15" customHeight="1" x14ac:dyDescent="0.25">
      <c r="A14" s="11"/>
      <c r="B14" s="99"/>
      <c r="C14" s="98"/>
      <c r="D14" s="46" t="s">
        <v>31</v>
      </c>
      <c r="E14" s="11"/>
    </row>
    <row r="15" spans="1:5" ht="15" customHeight="1" x14ac:dyDescent="0.25">
      <c r="A15" s="11"/>
      <c r="B15" s="99"/>
      <c r="C15" s="98"/>
      <c r="D15" s="46" t="s">
        <v>31</v>
      </c>
      <c r="E15" s="11"/>
    </row>
    <row r="16" spans="1:5" ht="15" customHeight="1" x14ac:dyDescent="0.25">
      <c r="A16" s="11"/>
      <c r="B16" s="99"/>
      <c r="C16" s="98"/>
      <c r="D16" s="46" t="s">
        <v>31</v>
      </c>
      <c r="E16" s="11"/>
    </row>
    <row r="17" spans="1:5" ht="15" customHeight="1" x14ac:dyDescent="0.25">
      <c r="A17" s="11"/>
      <c r="B17" s="99"/>
      <c r="C17" s="98"/>
      <c r="D17" s="46" t="s">
        <v>31</v>
      </c>
      <c r="E17" s="11"/>
    </row>
    <row r="18" spans="1:5" ht="15" customHeight="1" x14ac:dyDescent="0.25">
      <c r="A18" s="11"/>
      <c r="B18" s="99"/>
      <c r="C18" s="98"/>
      <c r="D18" s="46" t="s">
        <v>31</v>
      </c>
      <c r="E18" s="11"/>
    </row>
    <row r="19" spans="1:5" ht="15" customHeight="1" x14ac:dyDescent="0.25">
      <c r="A19" s="11"/>
      <c r="B19" s="99"/>
      <c r="C19" s="98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0">
        <f>SUM(C9:C19)</f>
        <v>274239.74894991989</v>
      </c>
      <c r="D20" s="101" t="s">
        <v>31</v>
      </c>
      <c r="E20" s="11"/>
    </row>
    <row r="21" spans="1:5" ht="15" customHeight="1" x14ac:dyDescent="0.25">
      <c r="A21" s="11"/>
      <c r="B21" s="102"/>
      <c r="C21" s="103"/>
      <c r="D21" s="103"/>
      <c r="E21" s="11"/>
    </row>
    <row r="22" spans="1:5" ht="15" customHeight="1" x14ac:dyDescent="0.25">
      <c r="A22" s="11"/>
      <c r="B22" s="83" t="s">
        <v>39</v>
      </c>
      <c r="C22" s="84"/>
      <c r="D22" s="85"/>
      <c r="E22" s="11"/>
    </row>
    <row r="23" spans="1:5" ht="15" customHeight="1" x14ac:dyDescent="0.25">
      <c r="A23" s="11"/>
      <c r="B23" s="104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4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100">
        <f>SUM(C23:C24)</f>
        <v>0</v>
      </c>
      <c r="D25" s="101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rar8tu/e28/5QMBmH4qFRBD9Smkj8FJPDqf+JxBuMLy5ZgOw8I0Wr+rNy0D0Zl/ycLLOH1VOFIL4TFozCrhrYQ==" saltValue="G+Ll6b5e10VaeFTJ9L26k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7" t="s">
        <v>138</v>
      </c>
      <c r="C9" s="33">
        <v>2079749.3103117801</v>
      </c>
      <c r="D9" s="33">
        <v>932863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139</v>
      </c>
      <c r="C10" s="33">
        <v>89163.202009800007</v>
      </c>
      <c r="D10" s="33">
        <v>95560</v>
      </c>
      <c r="E10" s="33">
        <f t="shared" ref="E10:E19" si="0">MAX(D10-C10,0)</f>
        <v>6396.7979901999934</v>
      </c>
      <c r="F10" s="46" t="s">
        <v>31</v>
      </c>
      <c r="G10" s="11"/>
    </row>
    <row r="11" spans="1:7" ht="15" customHeight="1" x14ac:dyDescent="0.25">
      <c r="A11" s="11"/>
      <c r="B11" s="97" t="s">
        <v>140</v>
      </c>
      <c r="C11" s="33">
        <v>131820.1990402801</v>
      </c>
      <c r="D11" s="33">
        <v>186431</v>
      </c>
      <c r="E11" s="33">
        <f t="shared" si="0"/>
        <v>54610.800959719898</v>
      </c>
      <c r="F11" s="46" t="s">
        <v>31</v>
      </c>
      <c r="G11" s="11"/>
    </row>
    <row r="12" spans="1:7" ht="15" hidden="1" customHeight="1" x14ac:dyDescent="0.25">
      <c r="A12" s="11"/>
      <c r="B12" s="97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9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9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9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9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9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9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9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8"/>
      <c r="C22" s="103"/>
      <c r="D22" s="103"/>
      <c r="E22" s="103"/>
      <c r="F22" s="103"/>
      <c r="G22" s="11"/>
    </row>
    <row r="23" spans="1:7" ht="15" customHeight="1" x14ac:dyDescent="0.25">
      <c r="A23" s="11"/>
      <c r="B23" s="108"/>
      <c r="C23" s="103"/>
      <c r="D23" s="103"/>
      <c r="E23" s="103"/>
      <c r="F23" s="103"/>
      <c r="G23" s="11"/>
    </row>
  </sheetData>
  <sheetProtection algorithmName="SHA-512" hashValue="B1pK/ankS36WRB8Hkfl52PkJrSiCzzri3LZ62tjmy1k+L879qnUuO7MKqJMZ2dWZ+F701+aOO2K3kO/+p6ME/Q==" saltValue="ITKkKcE3dQ1SEUYhVDiZ/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2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2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2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2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2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2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0">
        <f>SUM(C10:C17)</f>
        <v>0</v>
      </c>
      <c r="D18" s="101" t="s">
        <v>31</v>
      </c>
      <c r="E18" s="100">
        <f>SUM(E10:E17)</f>
        <v>0</v>
      </c>
      <c r="F18" s="101" t="s">
        <v>31</v>
      </c>
      <c r="G18" s="11"/>
    </row>
    <row r="19" spans="1:7" ht="15" customHeight="1" x14ac:dyDescent="0.25">
      <c r="A19" s="11"/>
      <c r="B19" s="112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2" t="s">
        <v>36</v>
      </c>
      <c r="C20" s="33">
        <f>-C18*'8. Nøgletal'!C19</f>
        <v>0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2" t="s">
        <v>37</v>
      </c>
      <c r="C21" s="33">
        <f>SUM(C18:C20)*'8. Nøgletal'!C9</f>
        <v>0</v>
      </c>
      <c r="D21" s="46" t="s">
        <v>31</v>
      </c>
      <c r="E21" s="33">
        <f>SUM(E18:E20)*'8. Nøgletal'!C9</f>
        <v>0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100">
        <f>SUM(C18:C21)</f>
        <v>0</v>
      </c>
      <c r="D22" s="101" t="s">
        <v>31</v>
      </c>
      <c r="E22" s="100">
        <f>SUM(E18:E21)</f>
        <v>0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7NtYjn0LnUD8pE59ymlVz5yXz4cpajzyvusq9wuZLn6JL+rCYGqnhs4hi42/9PSffi/WAjxmcyKkE8Gm4XIEsQ==" saltValue="hM6q/VujnSlTVr7kWUa+ow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2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100">
        <f>SUM(C10:C12)</f>
        <v>0</v>
      </c>
      <c r="D13" s="101" t="s">
        <v>31</v>
      </c>
      <c r="E13" s="100">
        <f>SUM(E10:E12)</f>
        <v>0</v>
      </c>
      <c r="F13" s="101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3"/>
      <c r="C15" s="113"/>
      <c r="D15" s="113"/>
      <c r="E15" s="113"/>
      <c r="F15" s="113"/>
      <c r="G15" s="11"/>
    </row>
  </sheetData>
  <sheetProtection algorithmName="SHA-512" hashValue="MS2wQjiJGik7PJFAkg+LP0mIxz7zDurqZN92fq2hb9zRzJLjqaimpTCg0y15YSvsoQdJN8KDLIhcrQ1Aq/q3hQ==" saltValue="tMlnYCtyR1D5kxa+XarKY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4" t="s">
        <v>109</v>
      </c>
      <c r="C9" s="33">
        <v>535546</v>
      </c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-10710.92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100">
        <f>SUM(C9:C11)*(1+'8. Nøgletal'!C9)*(1+'8. Nøgletal'!C10)</f>
        <v>555608.89513116668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aMGAKQotdacAu7xaJdTN7K0RYaAlaTSC0sIoz+T6PDSPJEdBkC8w13Ivo1WEJBy8RFiTW3Mo+U5Ew2RS7DfZ2Q==" saltValue="7TEIaJCVeP2Qirc+vgq9G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17" t="s">
        <v>112</v>
      </c>
      <c r="C9" s="118">
        <v>0</v>
      </c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>
        <v>279250</v>
      </c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279250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17" t="s">
        <v>141</v>
      </c>
      <c r="C13" s="118"/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279250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s55P8NL0OMfJlep22pGovsQZsOvRQab13rdZzEsmXcSkM1rJGPQhqjeM5rDsEWKDgnqjl/3wo0xtqNiZi+ng4A==" saltValue="pediC7r4yDzZxpJ3GLZLx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q4VJXcY2HgBttnrEybv+O19RdNwUy9jPve3VtIVa6PIz96KWbmnFcd0xpzZQVV45xoQj5aO5oU59K0Qzi1SnlA==" saltValue="HkEaEeF6ljPs4cjgEhB1A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c4xZea5TTWI/PwyUXrKy/VC2dDAi9LAFlQzpFobzrlM1imMaEJNiU/jzz+drKn+mGFdKV+tXlZpe0RQ/VgeLCw==" saltValue="UUb5SjPQXTbz8nFC7LQds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9ldIl0kfx7qLV55bz6wogsOMTBsNyBxPk9DqqUSDRA1JjeQH+ABKm6ylRYuPeYLN9wEcxQ/r/GHobLawOU2hQQ==" saltValue="wxG3nufvs+I3PNMN8h4GS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CI7MrWIgZkZBdIcy7dacLA9mfhvnGYbd2Gqp+lusN3ot1vI6tUJyvFmYX4/mR6dSz6gdhiKbN4Umbk9ysyRiQQ==" saltValue="7eiHAsmj1CBzDisveZ17b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2026-10-01T09:15:00Z</dcterms:modified>
</cp:coreProperties>
</file>