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Vandsam AS (V225)\ØR2025\"/>
    </mc:Choice>
  </mc:AlternateContent>
  <xr:revisionPtr revIDLastSave="0" documentId="13_ncr:1_{35126D02-B144-48EF-AC0E-206071D88F8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ØR2024'!$B$8:$D$30</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<sst xmlns="http://schemas.openxmlformats.org/spreadsheetml/2006/main" count="336" uniqueCount="146">
  <si>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</si>
  <si>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</si>
  <si>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</si>
  <si>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</si>
  <si>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</si>
  <si>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</si>
  <si>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</si>
  <si>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</si>
  <si>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</si>
  <si>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</si>
  <si>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</si>
  <si>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</si>
  <si>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</si>
  <si>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</si>
  <si>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</si>
  <si>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</si>
  <si>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</si>
  <si>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</si>
  <si>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</si>
  <si>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</si>
  <si>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</si>
  <si>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</si>
  <si>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</si>
  <si>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</si>
  <si>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</si>
  <si>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</si>
  <si>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</si>
  <si>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</si>
  <si>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</si>
  <si>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</si>
  <si>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</si>
  <si>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</si>
  <si>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</si>
  <si>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</si>
  <si>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</si>
  <si>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</si>
  <si>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</si>
  <si>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</si>
  <si>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</si>
  <si>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</si>
  <si>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</si>
  <si>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</si>
  <si>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</si>
  <si>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</si>
  <si>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</si>
  <si>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</si>
  <si>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</si>
  <si>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</si>
  <si>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</si>
  <si>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</si>
  <si>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</si>
  <si>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</si>
  <si>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</si>
  <si>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</si>
  <si>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</si>
  <si>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</si>
  <si>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</si>
  <si>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</si>
  <si>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</si>
  <si>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</si>
  <si>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</si>
  <si>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</si>
  <si>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</si>
  <si>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</si>
  <si>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</si>
  <si>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</si>
  <si>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</si>
  <si>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</si>
  <si>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</si>
  <si>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</si>
  <si>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</si>
  <si>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</si>
  <si>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</si>
  <si>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</si>
  <si>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</si>
  <si>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</si>
  <si>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</si>
  <si>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</si>
  <si>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</si>
  <si>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</si>
  <si>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</si>
  <si>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</si>
  <si>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</si>
  <si>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</si>
  <si>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</si>
  <si>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</si>
  <si>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</si>
  <si>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</si>
  <si>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</si>
  <si>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</si>
  <si>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</si>
  <si>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</si>
  <si>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</si>
  <si>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</si>
  <si>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</si>
  <si>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</si>
  <si>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</si>
  <si>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</si>
  <si>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</si>
  <si>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</si>
  <si>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</si>
  <si>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</si>
  <si>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</si>
  <si>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</si>
  <si>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</si>
  <si>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</si>
  <si>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</si>
  <si>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</si>
  <si>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</si>
  <si>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</si>
  <si>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</si>
  <si>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</si>
  <si>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</si>
  <si>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</si>
  <si>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</si>
  <si>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</si>
  <si>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</si>
  <si>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</si>
  <si>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</si>
  <si>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</si>
  <si>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</si>
  <si>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</si>
  <si>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</si>
  <si>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</si>
  <si>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</si>
  <si>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</si>
  <si>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</si>
  <si>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</si>
  <si>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</si>
  <si>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</si>
  <si>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</si>
  <si>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</si>
  <si>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</si>
  <si>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</si>
  <si>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</si>
  <si>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</si>
  <si>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</si>
  <si>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</si>
  <si>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Justering af den økonomiske ramme</t>
  </si>
  <si>
    <t>Justering af den økonomiske ramme for stigende el-omkostninger</t>
  </si>
  <si>
    <t>Afgift til Forsyningssekretariatet</t>
  </si>
  <si>
    <t>Køb af ydelser og produkter fra andre vandselskaber reguleret af vandsektorloven</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</si>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</sst>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8NpzXofXN78VbLw6s9MCePJLio4VzZCwKBZfsNzBK3OLdIQIDlyG3JzBOm9FbuqlW0yzHgzbPhTXVsGMkriWdw==" saltValue="KqS21a4XM5OpR5ekZY3+1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woiyRPKcynQchG+ud3CbSNwKdLEU0TEOh8k+GT9hziIBhJtKvfhtd1fs33EFO3zWjaiySXyxwy2D/6FKNkmkpA==" saltValue="mYdo+tatOBA8aDhq2p12Z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bY/kOoKtplxe3ktYkhYGeiieJB/mPXhZnu+Oc6b4iky9xIbPWLndfeGIDoz2rpl+X7CkLn0FjQzTIP0wJHQdsQ==" saltValue="qRX25w9WooWtCw44OAk5l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XfW/3mzx4xygKWc+tS93XDL96C5vQwBdO/Uc9aeB4ZWRLKtUfnALEOgxVApUnzDIcxuJBBKJzVEIelCB3Cpug==" saltValue="xbyPf3/b7qlpeFkMbTQhi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m4P5bJtz7vdCI8wwZEt+GOdoJBiOR5Wd9J0tx+IUc34Ctw5eSdMnpdWG7DmYWV1g8AcQ196CgBJU7XAOSeG7SA==" saltValue="26KhqnIf14aLWycZu4Wtw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I3XP6fJpi43XO5Bu5FmFED82OVsUCTZ7AjS8ultdNG7RJrYGsyxYIyj/0q+a6nBH3Z1dREQpB1cs2c3hiMlVfg==" saltValue="Q9/9ZlJlPI2Cm9If7z2XP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144</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xB4QgPfiJedMcfKVnzABMHHFiGoEsQh2VMHaCmtdmkvimWhz3shSsxqhOx7TCAjYUMj1nAE9ftdKW2+mvjU7YA==" saltValue="9py4JG+KSgg1U7+wNnf6N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3096448.3857615329</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205294.52797598962</v>
      </c>
      <c r="D13" s="44" t="s">
        <v>3</v>
      </c>
      <c r="E13" s="1"/>
    </row>
    <row r="14" spans="1:5" ht="17.100000000000001" customHeight="1" x14ac:dyDescent="0.25">
      <c r="A14" s="1"/>
      <c r="B14" s="22" t="s">
        <v>36</v>
      </c>
      <c r="C14" s="8">
        <f>-SUM(C9,C10:C13)*'Fane 11. Nøgletal'!C16</f>
        <v>-56129.629533537889</v>
      </c>
      <c r="D14" s="44" t="s">
        <v>3</v>
      </c>
      <c r="E14" s="1"/>
    </row>
    <row r="15" spans="1:5" ht="15" customHeight="1" x14ac:dyDescent="0.25">
      <c r="A15" s="1"/>
      <c r="B15" s="41" t="s">
        <v>19</v>
      </c>
      <c r="C15" s="9">
        <f>SUM(C9,C10:C14)</f>
        <v>3245613.2842039848</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590120.09203673003</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3835733.3762407149</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bNRbLmjOI2zIF1/ppl+fO/EefHGh3ZEYn0W16I9qZg+Z5tDWkNy98d98gZ8xZIgsw7GETwKxivahlj9kavA1g==" saltValue="sZ3X77R8mWFbPGqA6BhxO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3245613.2842039848</v>
      </c>
      <c r="D9" s="44" t="s">
        <v>3</v>
      </c>
      <c r="E9" s="1"/>
    </row>
    <row r="10" spans="1:5" ht="15" customHeight="1" x14ac:dyDescent="0.25">
      <c r="A10" s="1"/>
      <c r="B10" s="24" t="s">
        <v>17</v>
      </c>
      <c r="C10" s="7">
        <f>C9*'Fane 11. Nøgletal'!C11</f>
        <v>215184.1607427242</v>
      </c>
      <c r="D10" s="44" t="s">
        <v>3</v>
      </c>
      <c r="E10" s="1"/>
    </row>
    <row r="11" spans="1:5" ht="15" customHeight="1" x14ac:dyDescent="0.25">
      <c r="A11" s="1"/>
      <c r="B11" s="24" t="s">
        <v>36</v>
      </c>
      <c r="C11" s="7">
        <f>-SUM(C9:C10)*'Fane 11. Nøgletal'!C16</f>
        <v>-58833.556564094062</v>
      </c>
      <c r="D11" s="44" t="s">
        <v>3</v>
      </c>
      <c r="E11" s="1"/>
    </row>
    <row r="12" spans="1:5" ht="15" customHeight="1" x14ac:dyDescent="0.25">
      <c r="A12" s="1"/>
      <c r="B12" s="51" t="s">
        <v>19</v>
      </c>
      <c r="C12" s="9">
        <f>SUM(C9:C11)</f>
        <v>3401963.8883826151</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629245.0541387652</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4031208.9425213803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gHyHfJqvDIzJ2yo8rqzumKcHWjRi2jqFV1E3Zn3rO6pJlKXXFghZznXDPtg+bK+3tLsTjzq5JmtJT/BOzIj5A==" saltValue="IZ9VaCHgKsDfQHpuoKRd+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3401963.8883826151</v>
      </c>
      <c r="D9" s="44" t="s">
        <v>3</v>
      </c>
      <c r="E9" s="1"/>
    </row>
    <row r="10" spans="1:5" ht="15" customHeight="1" x14ac:dyDescent="0.25">
      <c r="A10" s="1"/>
      <c r="B10" s="24" t="s">
        <v>17</v>
      </c>
      <c r="C10" s="7">
        <f>C9*'Fane 11. Nøgletal'!C11</f>
        <v>225550.20579976737</v>
      </c>
      <c r="D10" s="44" t="s">
        <v>3</v>
      </c>
      <c r="E10" s="1"/>
    </row>
    <row r="11" spans="1:5" ht="15" customHeight="1" x14ac:dyDescent="0.25">
      <c r="A11" s="1"/>
      <c r="B11" s="24" t="s">
        <v>36</v>
      </c>
      <c r="C11" s="7">
        <f>-SUM(C9:C10)*'Fane 11. Nøgletal'!C16</f>
        <v>-61667.739601100504</v>
      </c>
      <c r="D11" s="44" t="s">
        <v>3</v>
      </c>
      <c r="E11" s="1"/>
    </row>
    <row r="12" spans="1:5" x14ac:dyDescent="0.25">
      <c r="A12" s="1"/>
      <c r="B12" s="51" t="s">
        <v>19</v>
      </c>
      <c r="C12" s="9">
        <f>SUM(C9:C11)</f>
        <v>3565846.354581282</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670964.00122816535</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4236810.3558094474</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U+ZKZuhkXK2QvxEnoeemIanAM3p52CXEuBq9filhpdonBUologDK566YgAACNCYMm7gBKQtbiR861ouqr/aQw==" saltValue="+ByOLNMlhILlQZRDeAzM/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3565846.354581282</v>
      </c>
      <c r="D9" s="44" t="s">
        <v>3</v>
      </c>
      <c r="E9" s="1"/>
    </row>
    <row r="10" spans="1:5" ht="15" customHeight="1" x14ac:dyDescent="0.25">
      <c r="A10" s="1"/>
      <c r="B10" s="24" t="s">
        <v>17</v>
      </c>
      <c r="C10" s="7">
        <f>C9*'Fane 11. Nøgletal'!C11</f>
        <v>236415.61330873898</v>
      </c>
      <c r="D10" s="44" t="s">
        <v>3</v>
      </c>
      <c r="E10" s="1"/>
    </row>
    <row r="11" spans="1:5" ht="15" customHeight="1" x14ac:dyDescent="0.25">
      <c r="A11" s="1"/>
      <c r="B11" s="24" t="s">
        <v>36</v>
      </c>
      <c r="C11" s="7">
        <f>-SUM(C9:C10)*'Fane 11. Nøgletal'!C16</f>
        <v>-64638.453454130358</v>
      </c>
      <c r="D11" s="44" t="s">
        <v>3</v>
      </c>
      <c r="E11" s="1"/>
    </row>
    <row r="12" spans="1:5" x14ac:dyDescent="0.25">
      <c r="A12" s="1"/>
      <c r="B12" s="51" t="s">
        <v>19</v>
      </c>
      <c r="C12" s="9">
        <f>SUM(C9:C11)</f>
        <v>3737623.5144358906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715448.91450959281</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4453072.4289454836</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eY2zL25C7N5VsLOTwFRp6KY9Wh8pgp8s+8hSiKuaJ92dne4wvl3kNL9M6VtgWP46pgHFQdAsEdnVgyuRrcugg==" saltValue="N756egcYD36os1Q+csZX0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8"/>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3041713.3621522752</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108284.995692621</v>
      </c>
      <c r="D13" s="44" t="s">
        <v>3</v>
      </c>
      <c r="E13" s="1"/>
    </row>
    <row r="14" spans="1:5" x14ac:dyDescent="0.25">
      <c r="A14" s="1"/>
      <c r="B14" s="22" t="s">
        <v>36</v>
      </c>
      <c r="C14" s="8">
        <v>-53549.972083363238</v>
      </c>
      <c r="D14" s="44" t="s">
        <v>3</v>
      </c>
      <c r="E14" s="1"/>
    </row>
    <row r="15" spans="1:5" x14ac:dyDescent="0.25">
      <c r="A15" s="1"/>
      <c r="B15" s="41" t="s">
        <v>19</v>
      </c>
      <c r="C15" s="9">
        <v>3096448.3857615329</v>
      </c>
      <c r="D15" s="47" t="s">
        <v>3</v>
      </c>
      <c r="E15" s="1"/>
    </row>
    <row r="16" spans="1:5" x14ac:dyDescent="0.25">
      <c r="A16" s="1"/>
      <c r="B16" s="46" t="s">
        <v>11</v>
      </c>
      <c r="C16" s="46"/>
      <c r="D16" s="46"/>
      <c r="E16" s="1"/>
    </row>
    <row r="17" spans="1:5" x14ac:dyDescent="0.25">
      <c r="A17" s="1"/>
      <c r="B17" s="47" t="s">
        <v>11</v>
      </c>
      <c r="C17" s="9">
        <v>592970.13275135995</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x14ac:dyDescent="0.25">
      <c r="A27" s="1"/>
      <c r="B27" s="46" t="s">
        <v>138</v>
      </c>
      <c r="C27" s="46"/>
      <c r="D27" s="46"/>
      <c r="E27" s="1"/>
    </row>
    <row r="28" spans="1:5" x14ac:dyDescent="0.25">
      <c r="A28" s="1"/>
      <c r="B28" s="41" t="s">
        <v>139</v>
      </c>
      <c r="C28" s="9">
        <v>81067.204447086522</v>
      </c>
      <c r="D28" s="47" t="s">
        <v>3</v>
      </c>
      <c r="E28" s="1"/>
    </row>
    <row r="29" spans="1:5" ht="15" customHeight="1" x14ac:dyDescent="0.25">
      <c r="A29" s="1"/>
      <c r="B29" s="46" t="s">
        <v>47</v>
      </c>
      <c r="C29" s="10">
        <v>3770485.7229599794</v>
      </c>
      <c r="D29" s="11" t="s">
        <v>3</v>
      </c>
      <c r="E29" s="1"/>
    </row>
    <row r="30" spans="1:5" ht="30" customHeight="1" x14ac:dyDescent="0.25">
      <c r="A30" s="1"/>
      <c r="B30" s="85" t="s">
        <v>143</v>
      </c>
      <c r="C30" s="85"/>
      <c r="D30" s="85"/>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row r="57" spans="1:5" hidden="1" x14ac:dyDescent="0.25"/>
    <row r="58" spans="1:5" hidden="1" x14ac:dyDescent="0.25"/>
  </sheetData>
  <sheetProtection algorithmName="SHA-512" hashValue="g1zSuvTYDhlDZ47aqCLwqSGggMmhD9oUlw2U9qLwfmNTkYVkXeKvPaeGelk7O/htQpYs7LG0zL4sfrea0YWT1w==" saltValue="JtZf7kztx7fKo3BVc3crS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30:D3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140</v>
      </c>
      <c r="C10" s="56">
        <v>13473</v>
      </c>
      <c r="D10" s="12" t="s">
        <v>3</v>
      </c>
      <c r="E10" s="1"/>
    </row>
    <row r="11" spans="1:5" ht="25.5" x14ac:dyDescent="0.25">
      <c r="A11" s="1"/>
      <c r="B11" s="55" t="s">
        <v>141</v>
      </c>
      <c r="C11" s="56">
        <v>503578</v>
      </c>
      <c r="D11" s="12" t="s">
        <v>3</v>
      </c>
      <c r="E11" s="1"/>
    </row>
    <row r="12" spans="1:5" x14ac:dyDescent="0.25">
      <c r="A12" s="1"/>
      <c r="B12" s="55" t="s">
        <v>142</v>
      </c>
      <c r="C12" s="56">
        <v>1966</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519017</v>
      </c>
      <c r="D18" s="11" t="s">
        <v>3</v>
      </c>
      <c r="E18" s="1"/>
    </row>
    <row r="19" spans="1:5" x14ac:dyDescent="0.25">
      <c r="A19" s="1"/>
      <c r="B19" s="65" t="s">
        <v>105</v>
      </c>
      <c r="C19" s="10">
        <f>C18*(1+'Fane 11. Nøgletal'!C11)^2</f>
        <v>590120.09203673003</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9tscHcRU6ZWqdSQU1Eg8oACdZ2OAoXJxLD0fWcQk6fLQL8cLU/kijsuHNTZoNn1jHvdTvAhLKqqIY6jccjMc9w==" saltValue="enJgq8xf0D5J8W/Pxf94J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282667.64021385089</v>
      </c>
      <c r="D9" s="12" t="s">
        <v>3</v>
      </c>
      <c r="E9" s="1"/>
    </row>
    <row r="10" spans="1:5" x14ac:dyDescent="0.25">
      <c r="A10" s="1"/>
      <c r="B10" s="49" t="s">
        <v>122</v>
      </c>
      <c r="C10" s="8">
        <v>145493.95803509653</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282667.64021385089</v>
      </c>
      <c r="D16" s="12" t="s">
        <v>3</v>
      </c>
      <c r="E16" s="1"/>
    </row>
    <row r="17" spans="1:5" ht="26.25" x14ac:dyDescent="0.25">
      <c r="A17" s="1"/>
      <c r="B17" s="62" t="s">
        <v>145</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3665326.1454498754</v>
      </c>
      <c r="D21" s="12" t="s">
        <v>3</v>
      </c>
      <c r="E21" s="1"/>
    </row>
    <row r="22" spans="1:5" x14ac:dyDescent="0.25">
      <c r="A22" s="1"/>
      <c r="B22" s="49" t="s">
        <v>129</v>
      </c>
      <c r="C22" s="8">
        <v>3225116</v>
      </c>
      <c r="D22" s="12" t="s">
        <v>3</v>
      </c>
      <c r="E22" s="1"/>
    </row>
    <row r="23" spans="1:5" x14ac:dyDescent="0.25">
      <c r="A23" s="1"/>
      <c r="B23" s="49" t="s">
        <v>24</v>
      </c>
      <c r="C23" s="8">
        <v>0</v>
      </c>
      <c r="D23" s="12" t="s">
        <v>3</v>
      </c>
      <c r="E23" s="1"/>
    </row>
    <row r="24" spans="1:5" x14ac:dyDescent="0.25">
      <c r="A24" s="1"/>
      <c r="B24" s="48" t="s">
        <v>130</v>
      </c>
      <c r="C24" s="54">
        <f>C21-C22-C23</f>
        <v>440210.14544987539</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l4ySyBZ32brfb3bGEIPzHVM80GMn2G6piuahTetP+lt1WGN1td7JzSnGlLEr50srQiYvw5NSCj2mRM6FZ6wJ/A==" saltValue="RrHAnl/z9SjBxl5x7uvFo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iLakN+ib9iF6w7zsm2ebBDzNG81Asi93/mNZ447/5XG0B6StDCinWXpU0S/FxUeQQSLLArXGl3ycejzbqxZcQ==" saltValue="afgNlLFATcjJxd+niAaLmA=="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2024-08-13T10:59:38Z</dcterms:modified>
</cp:coreProperties>
</file>