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Sorø Vand AS (V172)\ØR2025\"/>
    </mc:Choice>
  </mc:AlternateContent>
  <xr:revisionPtr revIDLastSave="0" documentId="13_ncr:1_{EAA8E665-26B2-43CE-97E5-0834041555A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<sst xmlns="http://schemas.openxmlformats.org/spreadsheetml/2006/main" count="333" uniqueCount="144">
  <si>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</si>
  <si>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</si>
  <si>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</si>
  <si>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</si>
  <si>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</si>
  <si>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</si>
  <si>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</si>
  <si>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</si>
  <si>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</si>
  <si>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</si>
  <si>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</si>
  <si>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</si>
  <si>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</si>
  <si>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</si>
  <si>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</si>
  <si>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</si>
  <si>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</si>
  <si>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</si>
  <si>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</si>
  <si>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</si>
  <si>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</si>
  <si>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</si>
  <si>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</si>
  <si>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</si>
  <si>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</si>
  <si>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</si>
  <si>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</si>
  <si>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</si>
  <si>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</si>
  <si>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</si>
  <si>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</si>
  <si>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</si>
  <si>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</si>
  <si>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</si>
  <si>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</si>
  <si>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</si>
  <si>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</si>
  <si>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</si>
  <si>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</si>
  <si>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</si>
  <si>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</si>
  <si>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</si>
  <si>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</si>
  <si>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</si>
  <si>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</si>
  <si>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</si>
  <si>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</si>
  <si>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</si>
  <si>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</si>
  <si>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</si>
  <si>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</si>
  <si>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</si>
  <si>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</si>
  <si>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</si>
  <si>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</si>
  <si>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</si>
  <si>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</si>
  <si>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</si>
  <si>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</si>
  <si>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</si>
  <si>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</si>
  <si>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</si>
  <si>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</si>
  <si>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</si>
  <si>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</si>
  <si>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</si>
  <si>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</si>
  <si>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</si>
  <si>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</si>
  <si>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</si>
  <si>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</si>
  <si>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</si>
  <si>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</si>
  <si>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</si>
  <si>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</si>
  <si>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</si>
  <si>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</si>
  <si>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</si>
  <si>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</si>
  <si>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</si>
  <si>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</si>
  <si>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</si>
  <si>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</si>
  <si>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</si>
  <si>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</si>
  <si>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</si>
  <si>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</si>
  <si>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</si>
  <si>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</si>
  <si>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</si>
  <si>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</si>
  <si>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</si>
  <si>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</si>
  <si>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</si>
  <si>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</si>
  <si>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</si>
  <si>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</si>
  <si>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</si>
  <si>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</si>
  <si>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</si>
  <si>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</si>
  <si>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</si>
  <si>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</si>
  <si>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</si>
  <si>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</si>
  <si>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</si>
  <si>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</si>
  <si>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</si>
  <si>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</si>
  <si>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</si>
  <si>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</si>
  <si>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</si>
  <si>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</si>
  <si>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</si>
  <si>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</si>
  <si>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</si>
  <si>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</si>
  <si>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</si>
  <si>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</si>
  <si>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</si>
  <si>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</si>
  <si>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</si>
  <si>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</si>
  <si>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</si>
  <si>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</si>
  <si>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</si>
  <si>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</si>
  <si>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</si>
  <si>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</si>
  <si>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</si>
  <si>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</si>
  <si>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</si>
  <si>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</si>
  <si>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</si>
  <si>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</si>
  <si>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</si>
  <si>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</si>
  <si>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</si>
  <si>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Afgift for ledningsført vand</t>
  </si>
  <si>
    <t>Afgift til Forsyningssekretariatet</t>
  </si>
  <si>
    <t>Ejendomsskatter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</si>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</sst>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BeCiX0MwrMlnGsWcOQxsA+0Qb2MPGc4D29taNLkpnR1wRRho72J4x9Znztxlj9hQc0UB72XeV0yEHOw5Xefx0A==" saltValue="hmmQ35jxkfRpHrkIukEca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tsPfo2Muw7HKHQGn9cw+vKRLD5yNrX79MYyyMOKkGtmei3Q1OW2lZc2RPexhqneC/FLMjfSDWopDX6pymgd0g==" saltValue="QdD4mJ/sZbcpD5mQEQSb5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d6pXN7QBfC+4KnvJFj/whRqj6ZC+ef9vkNWouu6hgvX3BFWcxZmhu6evhvLXnkaw1N8iZhSSRe6ZguEENPTR1Q==" saltValue="vKG8YLO7diQ5GPbk8puEN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j5zHnck0veke0j/Sluxgm2N8jli2yS4AyxwcRbJoZnYP/2KVcn01gO2etGmHzttQGSpxdrb4nIq1jfWbg7h22A==" saltValue="ts6MTDYWeIXm9N7T6zjvY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Rb1u7CNgMo2wSWGjVdQXocsVFxmMuEPetkg6+jhhdyD7VOI7RG1JMb1G+QqXZ5ygQVZq+WZaRU6ttgxFFYCNOQ==" saltValue="7C86WNWz1gYHR7ZahQfOu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XtW616SHmRuZ5LPEvNYA5pbtvaOs1SidUW9d43i2Tz7Mre1O1DEu6vR9CPvj/8Gv9DuWIPGGzvhevvgpvdS+uA==" saltValue="r8/VgcFIV7iytJVHqdhL8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142</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MfM45+lL1iou+A1u6/OrgMKvanG4sD1l69r4NcoUv6Pj1y0ocEQh2HrTdSz0bXpfK6xCrSfgDjMCMF7yxo0aWg==" saltValue="fuiDq+pY91aiN/zlNhyCa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6930407.6373182293</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459486.02635419858</v>
      </c>
      <c r="D13" s="44" t="s">
        <v>3</v>
      </c>
      <c r="E13" s="1"/>
    </row>
    <row r="14" spans="1:5" ht="17.100000000000001" customHeight="1" x14ac:dyDescent="0.25">
      <c r="A14" s="1"/>
      <c r="B14" s="22" t="s">
        <v>36</v>
      </c>
      <c r="C14" s="8">
        <f>-SUM(C9,C10:C13)*'Fane 11. Nøgletal'!C16</f>
        <v>-125628.19228243128</v>
      </c>
      <c r="D14" s="44" t="s">
        <v>3</v>
      </c>
      <c r="E14" s="1"/>
    </row>
    <row r="15" spans="1:5" ht="15" customHeight="1" x14ac:dyDescent="0.25">
      <c r="A15" s="1"/>
      <c r="B15" s="41" t="s">
        <v>19</v>
      </c>
      <c r="C15" s="9">
        <f>SUM(C9,C10:C14)</f>
        <v>7264265.4713899968</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3655044.3318541902</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10919309.803244187</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DpSUwwAIzIDtbl4ZdJ/89EYCuVB+khCbpuu2b4bvhQixxmHDffrkcO68w4Av6VfJxcc517BfAYSzmf4G+F6rA==" saltValue="SikwP4XNGtPyifZleThAw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7264265.4713899968</v>
      </c>
      <c r="D9" s="44" t="s">
        <v>3</v>
      </c>
      <c r="E9" s="1"/>
    </row>
    <row r="10" spans="1:5" ht="15" customHeight="1" x14ac:dyDescent="0.25">
      <c r="A10" s="1"/>
      <c r="B10" s="24" t="s">
        <v>17</v>
      </c>
      <c r="C10" s="7">
        <f>C9*'Fane 11. Nøgletal'!C11</f>
        <v>481620.80075315677</v>
      </c>
      <c r="D10" s="44" t="s">
        <v>3</v>
      </c>
      <c r="E10" s="1"/>
    </row>
    <row r="11" spans="1:5" ht="15" customHeight="1" x14ac:dyDescent="0.25">
      <c r="A11" s="1"/>
      <c r="B11" s="24" t="s">
        <v>36</v>
      </c>
      <c r="C11" s="7">
        <f>-SUM(C9:C10)*'Fane 11. Nøgletal'!C16</f>
        <v>-131680.06662643363</v>
      </c>
      <c r="D11" s="44" t="s">
        <v>3</v>
      </c>
      <c r="E11" s="1"/>
    </row>
    <row r="12" spans="1:5" ht="15" customHeight="1" x14ac:dyDescent="0.25">
      <c r="A12" s="1"/>
      <c r="B12" s="51" t="s">
        <v>19</v>
      </c>
      <c r="C12" s="9">
        <f>SUM(C9:C11)</f>
        <v>7614206.2055167202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3897373.7710561231</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11511579.976572843</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jPjK5MOUApSCIG2bDm1V7aSurkSIFaMAvP5sZxBbZs0pmUxCJ4ZOE6wMK1X8HjQC/2zztfEPSiPWpeqWvMEnQ==" saltValue="ortBtMYknlmwg7sZ7iXkQ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7614206.2055167202</v>
      </c>
      <c r="D9" s="44" t="s">
        <v>3</v>
      </c>
      <c r="E9" s="1"/>
    </row>
    <row r="10" spans="1:5" ht="15" customHeight="1" x14ac:dyDescent="0.25">
      <c r="A10" s="1"/>
      <c r="B10" s="24" t="s">
        <v>17</v>
      </c>
      <c r="C10" s="7">
        <f>C9*'Fane 11. Nøgletal'!C11</f>
        <v>504821.87142575852</v>
      </c>
      <c r="D10" s="44" t="s">
        <v>3</v>
      </c>
      <c r="E10" s="1"/>
    </row>
    <row r="11" spans="1:5" ht="15" customHeight="1" x14ac:dyDescent="0.25">
      <c r="A11" s="1"/>
      <c r="B11" s="24" t="s">
        <v>36</v>
      </c>
      <c r="C11" s="7">
        <f>-SUM(C9:C10)*'Fane 11. Nøgletal'!C16</f>
        <v>-138023.47730802215</v>
      </c>
      <c r="D11" s="44" t="s">
        <v>3</v>
      </c>
      <c r="E11" s="1"/>
    </row>
    <row r="12" spans="1:5" x14ac:dyDescent="0.25">
      <c r="A12" s="1"/>
      <c r="B12" s="51" t="s">
        <v>19</v>
      </c>
      <c r="C12" s="9">
        <f>SUM(C9:C11)</f>
        <v>7981004.5996344564</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4155769.652077144</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12136774.2517116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Ak9t2TfPESMChPKPHe/URboCDc7fOvojC+p4nuHFs+7JMuRcfkpAQAM7MvL4iAoG3Wim4lk6uRDN+Kqks341A==" saltValue="MhnPsmYNKeDhQBirVh0Az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7981004.5996344564</v>
      </c>
      <c r="D9" s="44" t="s">
        <v>3</v>
      </c>
      <c r="E9" s="1"/>
    </row>
    <row r="10" spans="1:5" ht="15" customHeight="1" x14ac:dyDescent="0.25">
      <c r="A10" s="1"/>
      <c r="B10" s="24" t="s">
        <v>17</v>
      </c>
      <c r="C10" s="7">
        <f>C9*'Fane 11. Nøgletal'!C11</f>
        <v>529140.60495576449</v>
      </c>
      <c r="D10" s="44" t="s">
        <v>3</v>
      </c>
      <c r="E10" s="1"/>
    </row>
    <row r="11" spans="1:5" ht="15" customHeight="1" x14ac:dyDescent="0.25">
      <c r="A11" s="1"/>
      <c r="B11" s="24" t="s">
        <v>36</v>
      </c>
      <c r="C11" s="7">
        <f>-SUM(C9:C10)*'Fane 11. Nøgletal'!C16</f>
        <v>-144672.46847803376</v>
      </c>
      <c r="D11" s="44" t="s">
        <v>3</v>
      </c>
      <c r="E11" s="1"/>
    </row>
    <row r="12" spans="1:5" x14ac:dyDescent="0.25">
      <c r="A12" s="1"/>
      <c r="B12" s="51" t="s">
        <v>19</v>
      </c>
      <c r="C12" s="9">
        <f>SUM(C9:C11)</f>
        <v>8365472.7361121867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4431297.1800098587</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12796769.916122045</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Y+ULZs4Y+YcEPBvvpMOPdGCj2o5PEWS2J74l5SbdM4NLECVNeneFvfm8URfcxsJdkXSxfsiu+Rm14k2KXWGiw==" saltValue="JWdQ28Gx32wGIEVa78oTP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6711369.5310516022</v>
      </c>
      <c r="D9" s="44" t="s">
        <v>3</v>
      </c>
      <c r="E9" s="1"/>
    </row>
    <row r="10" spans="1:5" x14ac:dyDescent="0.25">
      <c r="A10" s="1"/>
      <c r="B10" s="22" t="s">
        <v>42</v>
      </c>
      <c r="C10" s="7">
        <v>92494.269560000001</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246398.29228588505</v>
      </c>
      <c r="D13" s="44" t="s">
        <v>3</v>
      </c>
      <c r="E13" s="1"/>
    </row>
    <row r="14" spans="1:5" x14ac:dyDescent="0.25">
      <c r="A14" s="1"/>
      <c r="B14" s="22" t="s">
        <v>36</v>
      </c>
      <c r="C14" s="8">
        <v>-119854.45557925728</v>
      </c>
      <c r="D14" s="44" t="s">
        <v>3</v>
      </c>
      <c r="E14" s="1"/>
    </row>
    <row r="15" spans="1:5" x14ac:dyDescent="0.25">
      <c r="A15" s="1"/>
      <c r="B15" s="41" t="s">
        <v>19</v>
      </c>
      <c r="C15" s="9">
        <v>6930407.6373182293</v>
      </c>
      <c r="D15" s="47" t="s">
        <v>3</v>
      </c>
      <c r="E15" s="1"/>
    </row>
    <row r="16" spans="1:5" x14ac:dyDescent="0.25">
      <c r="A16" s="1"/>
      <c r="B16" s="46" t="s">
        <v>11</v>
      </c>
      <c r="C16" s="46"/>
      <c r="D16" s="46"/>
      <c r="E16" s="1"/>
    </row>
    <row r="17" spans="1:5" x14ac:dyDescent="0.25">
      <c r="A17" s="1"/>
      <c r="B17" s="47" t="s">
        <v>11</v>
      </c>
      <c r="C17" s="9">
        <v>4004564.5861043199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10934972.22342255</v>
      </c>
      <c r="D27" s="11" t="s">
        <v>3</v>
      </c>
      <c r="E27" s="1"/>
    </row>
    <row r="28" spans="1:5" ht="30" customHeight="1" x14ac:dyDescent="0.25">
      <c r="A28" s="1"/>
      <c r="B28" s="85" t="s">
        <v>141</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0cM+t/z9YIciQrWkCy4TC2M4uG+nz3SP/flBxR5mvj2b+IVqFM1bd5zVwrESkBGALAIJPbuupXF9LJBwlZUoYQ==" saltValue="JyV3xtT2gPm2zF25DUO7x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138</v>
      </c>
      <c r="C10" s="56">
        <v>3149284</v>
      </c>
      <c r="D10" s="12" t="s">
        <v>3</v>
      </c>
      <c r="E10" s="1"/>
    </row>
    <row r="11" spans="1:5" x14ac:dyDescent="0.25">
      <c r="A11" s="1"/>
      <c r="B11" s="55" t="s">
        <v>139</v>
      </c>
      <c r="C11" s="56">
        <v>11349</v>
      </c>
      <c r="D11" s="12" t="s">
        <v>3</v>
      </c>
      <c r="E11" s="1"/>
    </row>
    <row r="12" spans="1:5" x14ac:dyDescent="0.25">
      <c r="A12" s="1"/>
      <c r="B12" s="55" t="s">
        <v>140</v>
      </c>
      <c r="C12" s="56">
        <v>54018</v>
      </c>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3214651</v>
      </c>
      <c r="D18" s="11" t="s">
        <v>3</v>
      </c>
      <c r="E18" s="1"/>
    </row>
    <row r="19" spans="1:5" x14ac:dyDescent="0.25">
      <c r="A19" s="1"/>
      <c r="B19" s="65" t="s">
        <v>105</v>
      </c>
      <c r="C19" s="10">
        <f>C18*(1+'Fane 11. Nøgletal'!C11)^2</f>
        <v>3655044.3318541902</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0VGNnU3p5bZZnNn0SxGt71Y8okVE5M0jalPVf5O3YZsKb2glProVY7DlN6N78w5AFLJzYB/oGlHCS8EBxrkYOg==" saltValue="KHRkbjIaD6zkAACN2ulkE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580415.93446899205</v>
      </c>
      <c r="D9" s="12" t="s">
        <v>3</v>
      </c>
      <c r="E9" s="1"/>
    </row>
    <row r="10" spans="1:5" x14ac:dyDescent="0.25">
      <c r="A10" s="1"/>
      <c r="B10" s="49" t="s">
        <v>122</v>
      </c>
      <c r="C10" s="8">
        <v>-73674.369338998571</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-73674.369338998571</v>
      </c>
      <c r="D15" s="12" t="s">
        <v>3</v>
      </c>
      <c r="E15" s="1"/>
    </row>
    <row r="16" spans="1:5" x14ac:dyDescent="0.25">
      <c r="A16" s="1"/>
      <c r="B16" s="49" t="s">
        <v>126</v>
      </c>
      <c r="C16" s="8">
        <f>IF(SUM(C9)&gt;0,SUM(C9),0)</f>
        <v>580415.93446899205</v>
      </c>
      <c r="D16" s="12" t="s">
        <v>3</v>
      </c>
      <c r="E16" s="1"/>
    </row>
    <row r="17" spans="1:5" ht="26.25" x14ac:dyDescent="0.25">
      <c r="A17" s="1"/>
      <c r="B17" s="62" t="s">
        <v>143</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10479725.978034962</v>
      </c>
      <c r="D21" s="12" t="s">
        <v>3</v>
      </c>
      <c r="E21" s="1"/>
    </row>
    <row r="22" spans="1:5" x14ac:dyDescent="0.25">
      <c r="A22" s="1"/>
      <c r="B22" s="49" t="s">
        <v>129</v>
      </c>
      <c r="C22" s="8">
        <v>10301736</v>
      </c>
      <c r="D22" s="12" t="s">
        <v>3</v>
      </c>
      <c r="E22" s="1"/>
    </row>
    <row r="23" spans="1:5" x14ac:dyDescent="0.25">
      <c r="A23" s="1"/>
      <c r="B23" s="49" t="s">
        <v>24</v>
      </c>
      <c r="C23" s="8">
        <v>0</v>
      </c>
      <c r="D23" s="12" t="s">
        <v>3</v>
      </c>
      <c r="E23" s="1"/>
    </row>
    <row r="24" spans="1:5" x14ac:dyDescent="0.25">
      <c r="A24" s="1"/>
      <c r="B24" s="48" t="s">
        <v>130</v>
      </c>
      <c r="C24" s="54">
        <f>C21-C22-C23</f>
        <v>177989.97803496197</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jAFEPz+R70CMi7YSNibXs/h2JMbXCLVP7zPSYy2XRl/5znBiUISnkRMc1S1jzeoQ0iXvfVkAOhikjEFo3FBX1A==" saltValue="9/VHhITXd5r7fMBBksR+D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7+4KFQ8crAhFJHMO8+nrGjf0XGF6nG+2u/aR3UsGBbqCvYk8EAY7hG+p1FDZT0rmoXuvFhzXY/lQGtIcO9e3pg==" saltValue="Q/jY3Pdush83fjEQDfdr8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2024-08-13T10:46:32Z</dcterms:modified>
</cp:coreProperties>
</file>