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785" yWindow="510" windowWidth="13905" windowHeight="13425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0" i="11"/>
  <c r="F10" i="11"/>
  <c r="F41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<sst xmlns="http://schemas.openxmlformats.org/spreadsheetml/2006/main" count="261" uniqueCount="135">
  <si>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</si>
  <si>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</si>
  <si>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</si>
  <si>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</si>
  <si>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</si>
  <si>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</si>
  <si>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</si>
  <si>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</si>
  <si>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</si>
  <si>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</si>
  <si>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</si>
  <si>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</si>
  <si>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</si>
  <si>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</si>
  <si>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</si>
  <si>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</si>
  <si>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</si>
  <si>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</si>
  <si>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</si>
  <si>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</si>
  <si>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</si>
  <si>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</si>
  <si>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</si>
  <si>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</si>
  <si>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</si>
  <si>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</si>
  <si>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</si>
  <si>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</si>
  <si>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</si>
  <si>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</si>
  <si>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</si>
  <si>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</si>
  <si>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</si>
  <si>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</si>
  <si>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</si>
  <si>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</si>
  <si>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</si>
  <si>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</si>
  <si>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</si>
  <si>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</si>
  <si>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</si>
  <si>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</si>
  <si>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</si>
  <si>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</si>
  <si>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</si>
  <si>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</si>
  <si>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</si>
  <si>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</si>
  <si>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</si>
  <si>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</si>
  <si>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</si>
  <si>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</si>
  <si>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</si>
  <si>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</si>
  <si>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</si>
  <si>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</si>
  <si>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</si>
  <si>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</si>
  <si>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</si>
  <si>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</si>
  <si>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</si>
  <si>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</si>
  <si>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</si>
  <si>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</si>
  <si>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</si>
  <si>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</si>
  <si>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</si>
  <si>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</si>
  <si>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</si>
  <si>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</si>
  <si>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</si>
  <si>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</si>
  <si>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</si>
  <si>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</si>
  <si>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</si>
  <si>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</si>
  <si>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</si>
  <si>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</si>
  <si>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</si>
  <si>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</si>
  <si>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</si>
  <si>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</si>
  <si>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</si>
  <si>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</si>
  <si>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</si>
  <si>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</si>
  <si>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</si>
  <si>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</si>
  <si>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</si>
  <si>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</si>
  <si>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</si>
  <si>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</si>
  <si>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</si>
  <si>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</si>
  <si>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</si>
  <si>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</si>
  <si>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</si>
  <si>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</si>
  <si>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</si>
  <si>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</si>
  <si>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</si>
  <si>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</si>
  <si>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</si>
  <si>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</si>
  <si>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</si>
  <si>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</si>
  <si>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Mek/EL</t>
  </si>
  <si>
    <t>Brønde</t>
  </si>
  <si>
    <t>Indløb med riste, Mek/EL</t>
  </si>
  <si>
    <t>Jordbassin Klasse A</t>
  </si>
  <si>
    <t>Køretøjer, personbil</t>
  </si>
  <si>
    <t>Køretøjer, små lastvogne (&lt; 3.500 kg.)</t>
  </si>
  <si>
    <t>Ledningsnet &gt; Ø 1600 mm (rørbassiner og transportledninger)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</si>
  <si>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</si>
  <si>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</si>
  <si>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</si>
  <si>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</si>
  <si>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</si>
  <si>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</si>
  <si>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</si>
  <si>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Slutafvanding, slam - højteknologisk (centrifuger), Mek/El</t>
  </si>
  <si>
    <t>Slutafvanding, slam - lavteknologisk (slambede), Mek/EL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</si>
  <si>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</si>
  <si>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</si>
  <si>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</si>
  <si>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</si>
  <si>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Værksteder, garager</t>
  </si>
  <si>
    <t>Ø 1000 mm &lt; Ledningsnet ≤ Ø 1200 mm</t>
  </si>
  <si>
    <t xml:space="preserve">Ø 200 mm &lt; Ledningsnet ≤ Ø 500 mm </t>
  </si>
  <si>
    <t>Ø 500 mm &lt; Ledningsnet ≤ Ø 800 mm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</si>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</sst>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D20" sqref="D20:G20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tabSelected="1"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134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84811397.233619794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2927838.0683892597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121350.66103545213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1051548.8606084604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83638497.711975887</v>
      </c>
      <c r="F13" s="38" t="s">
        <v>4</v>
      </c>
      <c r="G13" s="37">
        <f>E13</f>
        <v>83638497.711975887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-3031928.5</v>
      </c>
      <c r="F15" s="38" t="s">
        <v>4</v>
      </c>
      <c r="G15" s="37">
        <f>E15</f>
        <v>-3031928.5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2301129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183535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1245605.5848000008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3730269.5848000008</v>
      </c>
      <c r="F21" s="38" t="s">
        <v>4</v>
      </c>
      <c r="G21" s="37">
        <f>E21</f>
        <v>3730269.5848000008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29234</v>
      </c>
      <c r="F23" s="38" t="s">
        <v>4</v>
      </c>
      <c r="G23" s="37">
        <f>E23</f>
        <v>29234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84366072.796775892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28110869.009620421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53772690.155610107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2927838.0683892597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84811397.233619794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81883559.165230528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0.14819905518589152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121350.66103545213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28110869.009620421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562217.38019240845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53772690.155610107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489331.48041605199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1051548.8606084604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-29297894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-17170180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-12127714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-3031928.5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455506</v>
      </c>
      <c r="F10" s="10">
        <f>E10/D10</f>
        <v>91101.2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299950</v>
      </c>
      <c r="F11" s="10">
        <f t="shared" ref="F11:F40" si="0">E11/D11</f>
        <v>14997.5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8475606.4000000004</v>
      </c>
      <c r="F12" s="10">
        <f t="shared" si="0"/>
        <v>113008.08533333334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587780</v>
      </c>
      <c r="F13" s="10">
        <f t="shared" si="0"/>
        <v>29389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6688504.96</v>
      </c>
      <c r="F14" s="10">
        <f t="shared" si="0"/>
        <v>133770.0992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226550</v>
      </c>
      <c r="F15" s="10">
        <f t="shared" si="0"/>
        <v>45310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</v>
      </c>
      <c r="E16" s="46">
        <v>193173</v>
      </c>
      <c r="F16" s="10">
        <f t="shared" si="0"/>
        <v>38634.6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2666117.31</v>
      </c>
      <c r="F17" s="10">
        <f t="shared" si="0"/>
        <v>35548.230799999998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8075029.8399999999</v>
      </c>
      <c r="F18" s="10">
        <f t="shared" si="0"/>
        <v>107667.06453333334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743848.89</v>
      </c>
      <c r="F19" s="10">
        <f t="shared" si="0"/>
        <v>14876.977800000001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615372</v>
      </c>
      <c r="F20" s="10">
        <f t="shared" si="0"/>
        <v>30768.6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59340.11</v>
      </c>
      <c r="F21" s="10">
        <f t="shared" si="0"/>
        <v>5934.0110000000004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3154451.19</v>
      </c>
      <c r="F22" s="10">
        <f t="shared" si="0"/>
        <v>63089.023799999995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2483839.2799999998</v>
      </c>
      <c r="F23" s="10">
        <f t="shared" si="0"/>
        <v>124191.96399999999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10</v>
      </c>
      <c r="E24" s="46">
        <v>221790.2</v>
      </c>
      <c r="F24" s="10">
        <f t="shared" si="0"/>
        <v>22179.02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102700</v>
      </c>
      <c r="F25" s="10">
        <f t="shared" si="0"/>
        <v>5135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305400</v>
      </c>
      <c r="F26" s="10">
        <f t="shared" si="0"/>
        <v>15270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887611.28</v>
      </c>
      <c r="F27" s="10">
        <f t="shared" si="0"/>
        <v>17752.225600000002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50</v>
      </c>
      <c r="E28" s="46">
        <v>389283.98</v>
      </c>
      <c r="F28" s="10">
        <f t="shared" si="0"/>
        <v>7785.6795999999995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50</v>
      </c>
      <c r="E29" s="46">
        <v>38269.760000000002</v>
      </c>
      <c r="F29" s="10">
        <f t="shared" si="0"/>
        <v>765.39520000000005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30</v>
      </c>
      <c r="E30" s="46">
        <v>214027.27</v>
      </c>
      <c r="F30" s="10">
        <f t="shared" si="0"/>
        <v>7134.2423333333327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75</v>
      </c>
      <c r="E31" s="46">
        <v>492449.99</v>
      </c>
      <c r="F31" s="10">
        <f t="shared" si="0"/>
        <v>6565.9998666666661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75</v>
      </c>
      <c r="E32" s="46">
        <v>61549.79</v>
      </c>
      <c r="F32" s="10">
        <f t="shared" si="0"/>
        <v>820.66386666666665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75</v>
      </c>
      <c r="E33" s="46">
        <v>15800212.93</v>
      </c>
      <c r="F33" s="10">
        <f t="shared" si="0"/>
        <v>210669.50573333332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75</v>
      </c>
      <c r="E34" s="46">
        <v>1299113.05</v>
      </c>
      <c r="F34" s="10">
        <f t="shared" si="0"/>
        <v>17321.507333333335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75</v>
      </c>
      <c r="E35" s="46">
        <v>1820061.45</v>
      </c>
      <c r="F35" s="10">
        <f t="shared" si="0"/>
        <v>24267.486000000001</v>
      </c>
      <c r="G35" s="3" t="s">
        <v>4</v>
      </c>
      <c r="H35" s="1"/>
    </row>
    <row r="36" spans="1:8" x14ac:dyDescent="0.25">
      <c r="A36" s="1"/>
      <c r="B36" s="50" t="s">
        <v>114</v>
      </c>
      <c r="C36" s="47">
        <v>2015</v>
      </c>
      <c r="D36" s="47">
        <v>10</v>
      </c>
      <c r="E36" s="46">
        <v>150880.38</v>
      </c>
      <c r="F36" s="10">
        <f t="shared" si="0"/>
        <v>15088.038</v>
      </c>
      <c r="G36" s="3" t="s">
        <v>4</v>
      </c>
      <c r="H36" s="1"/>
    </row>
    <row r="37" spans="1:8" x14ac:dyDescent="0.25">
      <c r="A37" s="1"/>
      <c r="B37" s="50" t="s">
        <v>107</v>
      </c>
      <c r="C37" s="47">
        <v>2015</v>
      </c>
      <c r="D37" s="47">
        <v>50</v>
      </c>
      <c r="E37" s="46">
        <v>20514.02</v>
      </c>
      <c r="F37" s="10">
        <f t="shared" si="0"/>
        <v>410.28039999999999</v>
      </c>
      <c r="G37" s="3" t="s">
        <v>4</v>
      </c>
      <c r="H37" s="1"/>
    </row>
    <row r="38" spans="1:8" x14ac:dyDescent="0.25">
      <c r="A38" s="1"/>
      <c r="B38" s="50" t="s">
        <v>114</v>
      </c>
      <c r="C38" s="47">
        <v>2015</v>
      </c>
      <c r="D38" s="47">
        <v>10</v>
      </c>
      <c r="E38" s="46">
        <v>32662.799999999999</v>
      </c>
      <c r="F38" s="10">
        <f t="shared" si="0"/>
        <v>3266.2799999999997</v>
      </c>
      <c r="G38" s="3" t="s">
        <v>4</v>
      </c>
      <c r="H38" s="1"/>
    </row>
    <row r="39" spans="1:8" x14ac:dyDescent="0.25">
      <c r="A39" s="1"/>
      <c r="B39" s="50" t="s">
        <v>117</v>
      </c>
      <c r="C39" s="47">
        <v>2015</v>
      </c>
      <c r="D39" s="47">
        <v>10</v>
      </c>
      <c r="E39" s="46">
        <v>915882.52</v>
      </c>
      <c r="F39" s="10">
        <f t="shared" si="0"/>
        <v>91588.252000000008</v>
      </c>
      <c r="G39" s="3" t="s">
        <v>4</v>
      </c>
      <c r="H39" s="1"/>
    </row>
    <row r="40" spans="1:8" x14ac:dyDescent="0.25">
      <c r="A40" s="1"/>
      <c r="B40" s="50" t="s">
        <v>117</v>
      </c>
      <c r="C40" s="47">
        <v>2015</v>
      </c>
      <c r="D40" s="47">
        <v>10</v>
      </c>
      <c r="E40" s="46">
        <v>44968.6</v>
      </c>
      <c r="F40" s="10">
        <f t="shared" si="0"/>
        <v>4496.8599999999997</v>
      </c>
      <c r="G40" s="3" t="s">
        <v>4</v>
      </c>
      <c r="H40" s="1"/>
    </row>
    <row r="41" spans="1:8" x14ac:dyDescent="0.25">
      <c r="A41" s="1"/>
      <c r="B41" s="93" t="s">
        <v>131</v>
      </c>
      <c r="C41" s="94"/>
      <c r="D41" s="94"/>
      <c r="E41" s="95"/>
      <c r="F41" s="18">
        <f>SUM(F10:F40)</f>
        <v>1298802.7924000004</v>
      </c>
      <c r="G41" s="8" t="s">
        <v>4</v>
      </c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</sheetData>
  <sheetProtection password="C6BD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3084629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783500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2301129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83535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183535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596667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755333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2015'!F41</f>
        <v>1298802.7924000004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1245605.5848000008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9" zoomScaleNormal="100" workbookViewId="0">
      <selection activeCell="E24" sqref="E24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74671312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43657459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3302150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506845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1312200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48778654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1325241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46168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1371409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-843787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-44309124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-824938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-272200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-46250049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3900014</v>
      </c>
      <c r="F28" s="6" t="s">
        <v>4</v>
      </c>
      <c r="G28" s="16">
        <f>IF(E28&lt;0,0,-E28)</f>
        <v>-3900014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133</v>
      </c>
      <c r="C32" s="114"/>
      <c r="D32" s="115"/>
      <c r="E32" s="46">
        <v>68362179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2379885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70742064</v>
      </c>
      <c r="F35" s="6" t="s">
        <v>4</v>
      </c>
      <c r="G35" s="17">
        <f>-E35</f>
        <v>-70742064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29234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2017-03-28T09:08:43Z</dcterms:modified>
</cp:coreProperties>
</file>