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9" i="11" l="1"/>
  <c r="F18" i="11"/>
  <c r="F17" i="11"/>
  <c r="F16" i="11"/>
  <c r="F15" i="11"/>
  <c r="F14" i="11"/>
  <c r="F13" i="1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20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2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<sst xmlns="http://schemas.openxmlformats.org/spreadsheetml/2006/main" count="335" uniqueCount="145">
  <si>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</si>
  <si>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</si>
  <si>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</si>
  <si>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</si>
  <si>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</si>
  <si>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</si>
  <si>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</si>
  <si>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</si>
  <si>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</si>
  <si>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</si>
  <si>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</si>
  <si>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</si>
  <si>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</si>
  <si>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</si>
  <si>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</si>
  <si>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</si>
  <si>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</si>
  <si>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</si>
  <si>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</si>
  <si>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</si>
  <si>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</si>
  <si>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</si>
  <si>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</si>
  <si>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</si>
  <si>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</si>
  <si>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</si>
  <si>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</si>
  <si>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</si>
  <si>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</si>
  <si>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</si>
  <si>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</si>
  <si>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</si>
  <si>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</si>
  <si>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</si>
  <si>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</si>
  <si>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</si>
  <si>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</si>
  <si>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</si>
  <si>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</si>
  <si>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</si>
  <si>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</si>
  <si>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</si>
  <si>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</si>
  <si>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</si>
  <si>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</si>
  <si>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</si>
  <si>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</si>
  <si>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</si>
  <si>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</si>
  <si>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</si>
  <si>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</si>
  <si>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</si>
  <si>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</si>
  <si>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</si>
  <si>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</si>
  <si>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</si>
  <si>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</si>
  <si>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</si>
  <si>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</si>
  <si>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</si>
  <si>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</si>
  <si>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</si>
  <si>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</si>
  <si>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</si>
  <si>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</si>
  <si>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</si>
  <si>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</si>
  <si>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</si>
  <si>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</si>
  <si>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</si>
  <si>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</si>
  <si>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</si>
  <si>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</si>
  <si>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</si>
  <si>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</si>
  <si>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</si>
  <si>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</si>
  <si>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</si>
  <si>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</si>
  <si>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</si>
  <si>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</si>
  <si>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</si>
  <si>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</si>
  <si>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</si>
  <si>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</si>
  <si>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</si>
  <si>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</si>
  <si>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</si>
  <si>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</si>
  <si>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</si>
  <si>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</si>
  <si>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</si>
  <si>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</si>
  <si>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</si>
  <si>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</si>
  <si>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</si>
  <si>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</si>
  <si>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</si>
  <si>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</si>
  <si>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</si>
  <si>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</si>
  <si>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</si>
  <si>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</si>
  <si>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</si>
  <si>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</si>
  <si>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</si>
  <si>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</si>
  <si>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</si>
  <si>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</si>
  <si>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</si>
  <si>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</si>
  <si>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</si>
  <si>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</si>
  <si>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</si>
  <si>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</si>
  <si>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</si>
  <si>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</si>
  <si>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mekaniske</t>
  </si>
  <si>
    <t>Skelbrønd, Mek./EL</t>
  </si>
  <si>
    <t>Ø 50mm &lt; Ledningsnet ≤ Ø110 mm</t>
  </si>
  <si>
    <t>SRO anlæg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</si>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</sst>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13676392.600862231</v>
      </c>
      <c r="F9" s="13" t="s">
        <v>4</v>
      </c>
      <c r="G9" s="48">
        <v>13685172.198677368</v>
      </c>
      <c r="H9" s="13" t="s">
        <v>4</v>
      </c>
      <c r="I9" s="48">
        <v>13694808.017110081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5875262.309451161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4523240.1303472947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4262194.2290858729</v>
      </c>
      <c r="L12" s="8" t="s">
        <v>4</v>
      </c>
      <c r="M12" s="2"/>
    </row>
    <row r="13" spans="1:13" x14ac:dyDescent="0.25">
      <c r="A13" s="2"/>
      <c r="B13" s="46" t="s">
        <v>144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-661145.32098346739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-536904.17982299998</v>
      </c>
      <c r="F14" s="8" t="s">
        <v>4</v>
      </c>
      <c r="G14" s="9">
        <f>E14*(1+$E$25/100)</f>
        <v>-546300.00296990247</v>
      </c>
      <c r="H14" s="8" t="s">
        <v>4</v>
      </c>
      <c r="I14" s="9">
        <f>G14*(1+$E$25/100)</f>
        <v>-555860.25302187586</v>
      </c>
      <c r="J14" s="8" t="s">
        <v>4</v>
      </c>
      <c r="K14" s="51">
        <f>I14*(1+$E$25/100)</f>
        <v>-565587.80744975875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-424181.15460000001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3288072.0794730932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-9395.8231469025013</v>
      </c>
      <c r="F19" s="8" t="s">
        <v>4</v>
      </c>
      <c r="G19" s="42">
        <f>(G17+G14)*($E$25/100)</f>
        <v>-9560.2500519732948</v>
      </c>
      <c r="H19" s="8" t="s">
        <v>4</v>
      </c>
      <c r="I19" s="42">
        <f>(I17+I14)*($E$25/100)</f>
        <v>-9727.5544278828293</v>
      </c>
      <c r="J19" s="8" t="s">
        <v>4</v>
      </c>
      <c r="K19" s="42">
        <f>SUM(K10:K14,K17:K18)*($E$25/100)</f>
        <v>235094.36195789435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-168431.93476270229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13130092.597892329</v>
      </c>
      <c r="F21" s="38" t="s">
        <v>4</v>
      </c>
      <c r="G21" s="49">
        <f>SUM(G9:G20)</f>
        <v>13129311.945655493</v>
      </c>
      <c r="H21" s="38" t="s">
        <v>4</v>
      </c>
      <c r="I21" s="49">
        <f>SUM(I9:I20)</f>
        <v>13129220.209660323</v>
      </c>
      <c r="J21" s="38" t="s">
        <v>4</v>
      </c>
      <c r="K21" s="52">
        <f>SUM(K9:K20)</f>
        <v>16364516.89251939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5577300.0230049537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4293845.2709525963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4046038.2396361199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13917183.53359367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121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122</v>
      </c>
      <c r="C11" s="96"/>
      <c r="D11" s="96"/>
      <c r="E11" s="55">
        <v>36226.813000000002</v>
      </c>
      <c r="F11" s="17" t="s">
        <v>4</v>
      </c>
      <c r="G11" s="21">
        <v>37425</v>
      </c>
      <c r="H11" s="17" t="s">
        <v>4</v>
      </c>
      <c r="I11" s="2"/>
    </row>
    <row r="12" spans="1:9" x14ac:dyDescent="0.25">
      <c r="A12" s="2"/>
      <c r="B12" s="95" t="s">
        <v>123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124</v>
      </c>
      <c r="C13" s="96"/>
      <c r="D13" s="96"/>
      <c r="E13" s="55">
        <v>32399.4126</v>
      </c>
      <c r="F13" s="17" t="s">
        <v>4</v>
      </c>
      <c r="G13" s="21">
        <v>10228</v>
      </c>
      <c r="H13" s="17" t="s">
        <v>4</v>
      </c>
      <c r="I13" s="2"/>
    </row>
    <row r="14" spans="1:9" x14ac:dyDescent="0.25">
      <c r="A14" s="2"/>
      <c r="B14" s="95" t="s">
        <v>125</v>
      </c>
      <c r="C14" s="96"/>
      <c r="D14" s="96"/>
      <c r="E14" s="55">
        <v>3926671.73</v>
      </c>
      <c r="F14" s="17" t="s">
        <v>4</v>
      </c>
      <c r="G14" s="21">
        <v>3419975</v>
      </c>
      <c r="H14" s="17" t="s">
        <v>4</v>
      </c>
      <c r="I14" s="2"/>
    </row>
    <row r="15" spans="1:9" x14ac:dyDescent="0.25">
      <c r="A15" s="2"/>
      <c r="B15" s="95" t="s">
        <v>126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127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128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-527669.95559999999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-536904.17982299998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2189858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2189858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0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8</v>
      </c>
      <c r="E10" s="21">
        <v>40240</v>
      </c>
      <c r="F10" s="9">
        <f>E10/D10</f>
        <v>5030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15</v>
      </c>
      <c r="E11" s="21">
        <v>287926.86</v>
      </c>
      <c r="F11" s="9">
        <f t="shared" ref="F11:F20" si="0">E11/D11</f>
        <v>19195.124</v>
      </c>
      <c r="G11" s="17" t="s">
        <v>4</v>
      </c>
      <c r="H11" s="2"/>
    </row>
    <row r="12" spans="1:8" x14ac:dyDescent="0.25">
      <c r="A12" s="2"/>
      <c r="B12" s="43" t="s">
        <v>118</v>
      </c>
      <c r="C12" s="28">
        <v>2016</v>
      </c>
      <c r="D12" s="22">
        <v>15</v>
      </c>
      <c r="E12" s="21">
        <v>36240</v>
      </c>
      <c r="F12" s="9">
        <f t="shared" si="0"/>
        <v>2416</v>
      </c>
      <c r="G12" s="17" t="s">
        <v>4</v>
      </c>
      <c r="H12" s="2"/>
    </row>
    <row r="13" spans="1:8" x14ac:dyDescent="0.25">
      <c r="A13" s="2"/>
      <c r="B13" s="43" t="s">
        <v>119</v>
      </c>
      <c r="C13" s="28">
        <v>2016</v>
      </c>
      <c r="D13" s="22">
        <v>75</v>
      </c>
      <c r="E13" s="21">
        <v>31531.14</v>
      </c>
      <c r="F13" s="9">
        <f t="shared" si="0"/>
        <v>420.41519999999997</v>
      </c>
      <c r="G13" s="17" t="s">
        <v>4</v>
      </c>
      <c r="H13" s="2"/>
    </row>
    <row r="14" spans="1:8" x14ac:dyDescent="0.25">
      <c r="A14" s="2"/>
      <c r="B14" s="43" t="s">
        <v>119</v>
      </c>
      <c r="C14" s="28">
        <v>2016</v>
      </c>
      <c r="D14" s="22">
        <v>75</v>
      </c>
      <c r="E14" s="21">
        <v>26562.5</v>
      </c>
      <c r="F14" s="9">
        <f t="shared" si="0"/>
        <v>354.16666666666669</v>
      </c>
      <c r="G14" s="17" t="s">
        <v>4</v>
      </c>
      <c r="H14" s="2"/>
    </row>
    <row r="15" spans="1:8" x14ac:dyDescent="0.25">
      <c r="A15" s="2"/>
      <c r="B15" s="43" t="s">
        <v>119</v>
      </c>
      <c r="C15" s="28">
        <v>2016</v>
      </c>
      <c r="D15" s="22">
        <v>75</v>
      </c>
      <c r="E15" s="21">
        <v>94142.9</v>
      </c>
      <c r="F15" s="9">
        <f t="shared" si="0"/>
        <v>1255.2386666666666</v>
      </c>
      <c r="G15" s="17" t="s">
        <v>4</v>
      </c>
      <c r="H15" s="2"/>
    </row>
    <row r="16" spans="1:8" x14ac:dyDescent="0.25">
      <c r="A16" s="2"/>
      <c r="B16" s="43" t="s">
        <v>119</v>
      </c>
      <c r="C16" s="28">
        <v>2016</v>
      </c>
      <c r="D16" s="22">
        <v>75</v>
      </c>
      <c r="E16" s="21">
        <v>32284.799999999999</v>
      </c>
      <c r="F16" s="9">
        <f t="shared" si="0"/>
        <v>430.464</v>
      </c>
      <c r="G16" s="17" t="s">
        <v>4</v>
      </c>
      <c r="H16" s="2"/>
    </row>
    <row r="17" spans="1:8" x14ac:dyDescent="0.25">
      <c r="A17" s="2"/>
      <c r="B17" s="43" t="s">
        <v>119</v>
      </c>
      <c r="C17" s="28">
        <v>2016</v>
      </c>
      <c r="D17" s="22">
        <v>75</v>
      </c>
      <c r="E17" s="21">
        <v>1665.5</v>
      </c>
      <c r="F17" s="9">
        <f t="shared" si="0"/>
        <v>22.206666666666667</v>
      </c>
      <c r="G17" s="17" t="s">
        <v>4</v>
      </c>
      <c r="H17" s="2"/>
    </row>
    <row r="18" spans="1:8" x14ac:dyDescent="0.25">
      <c r="A18" s="2"/>
      <c r="B18" s="43" t="s">
        <v>119</v>
      </c>
      <c r="C18" s="28">
        <v>2016</v>
      </c>
      <c r="D18" s="22">
        <v>75</v>
      </c>
      <c r="E18" s="21">
        <v>3118535.39</v>
      </c>
      <c r="F18" s="9">
        <f t="shared" si="0"/>
        <v>41580.471866666667</v>
      </c>
      <c r="G18" s="17" t="s">
        <v>4</v>
      </c>
      <c r="H18" s="2"/>
    </row>
    <row r="19" spans="1:8" x14ac:dyDescent="0.25">
      <c r="A19" s="2"/>
      <c r="B19" s="43" t="s">
        <v>120</v>
      </c>
      <c r="C19" s="28">
        <v>2016</v>
      </c>
      <c r="D19" s="22">
        <v>10</v>
      </c>
      <c r="E19" s="21">
        <v>84865.5</v>
      </c>
      <c r="F19" s="9">
        <f t="shared" si="0"/>
        <v>8486.5499999999993</v>
      </c>
      <c r="G19" s="17" t="s">
        <v>4</v>
      </c>
      <c r="H19" s="2"/>
    </row>
    <row r="20" spans="1:8" x14ac:dyDescent="0.25">
      <c r="A20" s="2"/>
      <c r="B20" s="43" t="s">
        <v>117</v>
      </c>
      <c r="C20" s="28">
        <v>2016</v>
      </c>
      <c r="D20" s="22">
        <v>8</v>
      </c>
      <c r="E20" s="21">
        <v>671543</v>
      </c>
      <c r="F20" s="9">
        <f t="shared" si="0"/>
        <v>83942.875</v>
      </c>
      <c r="G20" s="17" t="s">
        <v>4</v>
      </c>
      <c r="H20" s="2"/>
    </row>
    <row r="21" spans="1:8" x14ac:dyDescent="0.25">
      <c r="A21" s="2"/>
      <c r="B21" s="91" t="s">
        <v>52</v>
      </c>
      <c r="C21" s="92"/>
      <c r="D21" s="92"/>
      <c r="E21" s="93"/>
      <c r="F21" s="15">
        <f>SUM(F10:F20)</f>
        <v>163133.51206666668</v>
      </c>
      <c r="G21" s="16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3513128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4018000</v>
      </c>
      <c r="H10" s="17" t="s">
        <v>4</v>
      </c>
      <c r="I10" s="2"/>
    </row>
    <row r="11" spans="1:9" x14ac:dyDescent="0.25">
      <c r="A11" s="2"/>
      <c r="B11" s="91" t="s">
        <v>136</v>
      </c>
      <c r="C11" s="92"/>
      <c r="D11" s="92"/>
      <c r="E11" s="92"/>
      <c r="F11" s="93"/>
      <c r="G11" s="15">
        <f>G9-G10</f>
        <v>-504872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31724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32000</v>
      </c>
      <c r="H16" s="17" t="s">
        <v>4</v>
      </c>
      <c r="I16" s="2"/>
    </row>
    <row r="17" spans="1:9" x14ac:dyDescent="0.25">
      <c r="A17" s="2"/>
      <c r="B17" s="91" t="s">
        <v>137</v>
      </c>
      <c r="C17" s="92"/>
      <c r="D17" s="92"/>
      <c r="E17" s="92"/>
      <c r="F17" s="93"/>
      <c r="G17" s="15">
        <f>G15-G16</f>
        <v>-276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138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139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139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2016'!F21</f>
        <v>163133.51206666668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82166.666666666672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80966.845400000006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14004163.079473093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3217884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492076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-22965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192000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3878995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187176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72502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259678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-4324210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-4324210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-185537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10674517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41574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10716091</v>
      </c>
      <c r="F35" s="25" t="s">
        <v>4</v>
      </c>
      <c r="G35" s="12">
        <f>-E35</f>
        <v>-10716091</v>
      </c>
      <c r="H35" s="25" t="s">
        <v>4</v>
      </c>
      <c r="I35" s="2"/>
    </row>
    <row r="36" spans="1:9" x14ac:dyDescent="0.25">
      <c r="A36" s="2"/>
      <c r="B36" s="91" t="s">
        <v>134</v>
      </c>
      <c r="C36" s="92"/>
      <c r="D36" s="92"/>
      <c r="E36" s="92"/>
      <c r="F36" s="93"/>
      <c r="G36" s="15">
        <f>$G$9+$G$28+$G$30+$G$35</f>
        <v>3288072.0794730932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133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143</v>
      </c>
      <c r="C16" s="86"/>
      <c r="D16" s="86"/>
      <c r="E16" s="87"/>
      <c r="F16" s="100" t="s">
        <v>129</v>
      </c>
      <c r="G16" s="100"/>
      <c r="H16" s="2"/>
    </row>
    <row r="17" spans="1:8" x14ac:dyDescent="0.25">
      <c r="A17" s="2"/>
      <c r="B17" s="79" t="s">
        <v>141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130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131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2017-09-13T12:58:14Z</dcterms:modified>
</cp:coreProperties>
</file>