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9" i="11" l="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0" i="11"/>
  <c r="G23" i="22" l="1"/>
  <c r="G30" i="13"/>
  <c r="E35" i="13" l="1"/>
  <c r="G35" i="13" s="1"/>
  <c r="E27" i="13"/>
  <c r="E19" i="13"/>
  <c r="G11" i="12"/>
  <c r="G23" i="12"/>
  <c r="G17" i="12"/>
  <c r="F10" i="11"/>
  <c r="F21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<sst xmlns="http://schemas.openxmlformats.org/spreadsheetml/2006/main" count="313" uniqueCount="154">
  <si>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</si>
  <si>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</si>
  <si>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</si>
  <si>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</si>
  <si>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</si>
  <si>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</si>
  <si>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</si>
  <si>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</si>
  <si>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</si>
  <si>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</si>
  <si>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</si>
  <si>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</si>
  <si>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</si>
  <si>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</si>
  <si>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</si>
  <si>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</si>
  <si>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</si>
  <si>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</si>
  <si>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</si>
  <si>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</si>
  <si>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</si>
  <si>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</si>
  <si>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</si>
  <si>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</si>
  <si>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</si>
  <si>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</si>
  <si>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</si>
  <si>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</si>
  <si>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</si>
  <si>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</si>
  <si>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</si>
  <si>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</si>
  <si>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</si>
  <si>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</si>
  <si>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</si>
  <si>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</si>
  <si>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</si>
  <si>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</si>
  <si>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</si>
  <si>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</si>
  <si>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</si>
  <si>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</si>
  <si>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</si>
  <si>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</si>
  <si>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</si>
  <si>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</si>
  <si>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</si>
  <si>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</si>
  <si>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</si>
  <si>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</si>
  <si>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</si>
  <si>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</si>
  <si>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</si>
  <si>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</si>
  <si>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</si>
  <si>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</si>
  <si>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</si>
  <si>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</si>
  <si>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</si>
  <si>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</si>
  <si>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</si>
  <si>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</si>
  <si>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</si>
  <si>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</si>
  <si>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</si>
  <si>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</si>
  <si>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</si>
  <si>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</si>
  <si>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</si>
  <si>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</si>
  <si>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</si>
  <si>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</si>
  <si>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</si>
  <si>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</si>
  <si>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</si>
  <si>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</si>
  <si>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</si>
  <si>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</si>
  <si>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</si>
  <si>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</si>
  <si>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</si>
  <si>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</si>
  <si>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</si>
  <si>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</si>
  <si>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</si>
  <si>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</si>
  <si>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</si>
  <si>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</si>
  <si>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</si>
  <si>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</si>
  <si>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</si>
  <si>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</si>
  <si>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</si>
  <si>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</si>
  <si>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</si>
  <si>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</si>
  <si>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</si>
  <si>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</si>
  <si>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</si>
  <si>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</si>
  <si>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</si>
  <si>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</si>
  <si>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</si>
  <si>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</si>
  <si>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</si>
  <si>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</si>
  <si>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</si>
  <si>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</si>
  <si>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</si>
  <si>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</si>
  <si>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</si>
  <si>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</si>
  <si>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</si>
  <si>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</si>
  <si>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</si>
  <si>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</si>
  <si>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</si>
  <si>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</si>
  <si>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</si>
  <si>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Boring (inkl. etablering, forerør, filter og prøvepumpning)</t>
  </si>
  <si>
    <t>Afregningsmålere, mekaniske</t>
  </si>
  <si>
    <t>Elanlæg - vandværk</t>
  </si>
  <si>
    <t>Etageareal vandbehandlingsbygning</t>
  </si>
  <si>
    <t>Køretøjer, personbil</t>
  </si>
  <si>
    <t>Køretøjer, små lastvogne (&lt; 3.500 kg.)</t>
  </si>
  <si>
    <t>Køretøjer, entreprenørmaskiner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</si>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</sst>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23677030.377721321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6386228.9828804489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9325238.8539020251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10238535.3637417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152</v>
      </c>
      <c r="C13" s="43"/>
      <c r="D13" s="44"/>
      <c r="E13" s="40" t="s">
        <v>101</v>
      </c>
      <c r="F13" s="8" t="s">
        <v>4</v>
      </c>
      <c r="G13" s="41">
        <v>-343717.28039287706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151</v>
      </c>
      <c r="C14" s="55"/>
      <c r="D14" s="56"/>
      <c r="E14" s="40" t="s">
        <v>101</v>
      </c>
      <c r="F14" s="8" t="s">
        <v>4</v>
      </c>
      <c r="G14" s="41">
        <v>-306436.60204467655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463164.76394100173</v>
      </c>
      <c r="F15" s="8" t="s">
        <v>4</v>
      </c>
      <c r="G15" s="47">
        <f>E15*(1+E30/100)</f>
        <v>471270.1473099693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-721679.18166666664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2810146.2248503529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8105.3833689675303</v>
      </c>
      <c r="F23" s="8" t="s">
        <v>4</v>
      </c>
      <c r="G23" s="41">
        <f>SUM(G10:G15,G18:G22)*$E$30/100</f>
        <v>450994.59064444038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-285391.48700100998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-115155.3229259635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-1554027.0308641978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24148300.525031291</v>
      </c>
      <c r="F27" s="38" t="s">
        <v>4</v>
      </c>
      <c r="G27" s="51">
        <f>SUM(G10:G26)</f>
        <v>26356007.258433551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143</v>
      </c>
      <c r="C31" s="80"/>
      <c r="D31" s="81"/>
      <c r="E31" s="52">
        <v>0.75142690000000001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6276392.1207670253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9164853.9104688205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10062442.617927959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25503688.649163805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3">
        <v>48697.244599999998</v>
      </c>
      <c r="F11" s="17" t="s">
        <v>4</v>
      </c>
      <c r="G11" s="21">
        <v>49614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3">
        <v>149430</v>
      </c>
      <c r="F12" s="17" t="s">
        <v>4</v>
      </c>
      <c r="G12" s="21">
        <v>238000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3">
        <v>32399.4126</v>
      </c>
      <c r="F13" s="17" t="s">
        <v>4</v>
      </c>
      <c r="G13" s="21">
        <v>48205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3">
        <v>9705725.557599999</v>
      </c>
      <c r="F14" s="17" t="s">
        <v>4</v>
      </c>
      <c r="G14" s="21">
        <v>10055632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455198.78520000167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463164.76394100173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-15030619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-10368537.907407407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-4662081.0925925933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-1554027.0308641978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1038702</v>
      </c>
      <c r="F10" s="9">
        <f>E10/D10</f>
        <v>13849.36</v>
      </c>
      <c r="G10" s="17" t="s">
        <v>4</v>
      </c>
      <c r="H10" s="2"/>
    </row>
    <row r="11" spans="1:8" x14ac:dyDescent="0.25">
      <c r="A11" s="2"/>
      <c r="B11" s="42" t="s">
        <v>118</v>
      </c>
      <c r="C11" s="28">
        <v>2016</v>
      </c>
      <c r="D11" s="22">
        <v>75</v>
      </c>
      <c r="E11" s="21">
        <v>993655</v>
      </c>
      <c r="F11" s="9">
        <f t="shared" ref="F11:F20" si="0">E11/D11</f>
        <v>13248.733333333334</v>
      </c>
      <c r="G11" s="17" t="s">
        <v>4</v>
      </c>
      <c r="H11" s="2"/>
    </row>
    <row r="12" spans="1:8" ht="26.25" x14ac:dyDescent="0.25">
      <c r="A12" s="2"/>
      <c r="B12" s="42" t="s">
        <v>119</v>
      </c>
      <c r="C12" s="28">
        <v>2016</v>
      </c>
      <c r="D12" s="22">
        <v>30</v>
      </c>
      <c r="E12" s="21">
        <v>192567</v>
      </c>
      <c r="F12" s="9">
        <f t="shared" si="0"/>
        <v>6418.9</v>
      </c>
      <c r="G12" s="17" t="s">
        <v>4</v>
      </c>
      <c r="H12" s="2"/>
    </row>
    <row r="13" spans="1:8" x14ac:dyDescent="0.25">
      <c r="A13" s="2"/>
      <c r="B13" s="42" t="s">
        <v>120</v>
      </c>
      <c r="C13" s="28">
        <v>2016</v>
      </c>
      <c r="D13" s="22">
        <v>8</v>
      </c>
      <c r="E13" s="21">
        <v>38317</v>
      </c>
      <c r="F13" s="9">
        <f t="shared" si="0"/>
        <v>4789.625</v>
      </c>
      <c r="G13" s="17" t="s">
        <v>4</v>
      </c>
      <c r="H13" s="2"/>
    </row>
    <row r="14" spans="1:8" x14ac:dyDescent="0.25">
      <c r="A14" s="2"/>
      <c r="B14" s="42" t="s">
        <v>121</v>
      </c>
      <c r="C14" s="28">
        <v>2016</v>
      </c>
      <c r="D14" s="22">
        <v>25</v>
      </c>
      <c r="E14" s="21">
        <v>53111</v>
      </c>
      <c r="F14" s="9">
        <f t="shared" si="0"/>
        <v>2124.44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75</v>
      </c>
      <c r="E15" s="21">
        <v>44700</v>
      </c>
      <c r="F15" s="9">
        <f t="shared" si="0"/>
        <v>596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5</v>
      </c>
      <c r="E16" s="21">
        <v>260000</v>
      </c>
      <c r="F16" s="9">
        <f t="shared" si="0"/>
        <v>52000</v>
      </c>
      <c r="G16" s="17" t="s">
        <v>4</v>
      </c>
      <c r="H16" s="2"/>
    </row>
    <row r="17" spans="1:8" x14ac:dyDescent="0.25">
      <c r="A17" s="2"/>
      <c r="B17" s="42" t="s">
        <v>124</v>
      </c>
      <c r="C17" s="28">
        <v>2016</v>
      </c>
      <c r="D17" s="22">
        <v>5</v>
      </c>
      <c r="E17" s="21">
        <v>316997</v>
      </c>
      <c r="F17" s="9">
        <f t="shared" si="0"/>
        <v>63399.4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5</v>
      </c>
      <c r="E18" s="21">
        <v>84507</v>
      </c>
      <c r="F18" s="9">
        <f t="shared" si="0"/>
        <v>16901.400000000001</v>
      </c>
      <c r="G18" s="17" t="s">
        <v>4</v>
      </c>
      <c r="H18" s="2"/>
    </row>
    <row r="19" spans="1:8" x14ac:dyDescent="0.25">
      <c r="A19" s="2"/>
      <c r="B19" s="42" t="s">
        <v>121</v>
      </c>
      <c r="C19" s="28">
        <v>2016</v>
      </c>
      <c r="D19" s="22">
        <v>25</v>
      </c>
      <c r="E19" s="21">
        <v>12224</v>
      </c>
      <c r="F19" s="9">
        <f t="shared" si="0"/>
        <v>488.96</v>
      </c>
      <c r="G19" s="17" t="s">
        <v>4</v>
      </c>
      <c r="H19" s="2"/>
    </row>
    <row r="20" spans="1:8" x14ac:dyDescent="0.25">
      <c r="A20" s="2"/>
      <c r="B20" s="42" t="s">
        <v>126</v>
      </c>
      <c r="C20" s="28">
        <v>2016</v>
      </c>
      <c r="D20" s="22">
        <v>5</v>
      </c>
      <c r="E20" s="21">
        <v>14845</v>
      </c>
      <c r="F20" s="9">
        <f t="shared" si="0"/>
        <v>2969</v>
      </c>
      <c r="G20" s="17" t="s">
        <v>4</v>
      </c>
      <c r="H20" s="2"/>
    </row>
    <row r="21" spans="1:8" x14ac:dyDescent="0.25">
      <c r="A21" s="2"/>
      <c r="B21" s="91" t="s">
        <v>54</v>
      </c>
      <c r="C21" s="92"/>
      <c r="D21" s="92"/>
      <c r="E21" s="93"/>
      <c r="F21" s="15">
        <f>SUM(F10:F20)</f>
        <v>176785.81833333333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10507003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10976087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-469084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-10331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40000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-50331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4950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150000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-145050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2016'!F21</f>
        <v>176785.81833333333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234000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-57214.181666666671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28019607.552695204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7206411.3278448498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788496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-325321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558167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8227753.3278448498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332820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28360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361180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-3049625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-220700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-3270325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5318608.3278448507</v>
      </c>
      <c r="F28" s="25" t="s">
        <v>4</v>
      </c>
      <c r="G28" s="1">
        <f>IF(E28&lt;0,0,-E28)</f>
        <v>-5318608.3278448507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238760</v>
      </c>
      <c r="F30" s="25" t="s">
        <v>4</v>
      </c>
      <c r="G30" s="12">
        <f>-$E$30</f>
        <v>-238760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17869026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1783067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19652093</v>
      </c>
      <c r="F35" s="25" t="s">
        <v>4</v>
      </c>
      <c r="G35" s="12">
        <f>-E35</f>
        <v>-19652093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2810146.2248503529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0" t="s">
        <v>136</v>
      </c>
      <c r="G16" s="100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2017-09-13T12:25:15Z</dcterms:modified>
</cp:coreProperties>
</file>