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20" i="11" l="1"/>
  <c r="F19" i="11"/>
  <c r="F18" i="11"/>
  <c r="F17" i="1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<sst xmlns="http://schemas.openxmlformats.org/spreadsheetml/2006/main" count="337" uniqueCount="150">
  <si>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</si>
  <si>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</si>
  <si>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</si>
  <si>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</si>
  <si>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</si>
  <si>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</si>
  <si>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</si>
  <si>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</si>
  <si>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</si>
  <si>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</si>
  <si>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</si>
  <si>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</si>
  <si>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</si>
  <si>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</si>
  <si>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</si>
  <si>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</si>
  <si>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</si>
  <si>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</si>
  <si>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</si>
  <si>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</si>
  <si>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</si>
  <si>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</si>
  <si>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</si>
  <si>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</si>
  <si>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</si>
  <si>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</si>
  <si>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</si>
  <si>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</si>
  <si>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</si>
  <si>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</si>
  <si>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</si>
  <si>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</si>
  <si>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</si>
  <si>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</si>
  <si>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</si>
  <si>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</si>
  <si>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</si>
  <si>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</si>
  <si>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</si>
  <si>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</si>
  <si>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</si>
  <si>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</si>
  <si>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</si>
  <si>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</si>
  <si>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</si>
  <si>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</si>
  <si>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</si>
  <si>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</si>
  <si>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</si>
  <si>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</si>
  <si>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</si>
  <si>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</si>
  <si>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</si>
  <si>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</si>
  <si>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</si>
  <si>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</si>
  <si>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</si>
  <si>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</si>
  <si>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</si>
  <si>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</si>
  <si>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</si>
  <si>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</si>
  <si>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</si>
  <si>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</si>
  <si>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</si>
  <si>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</si>
  <si>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</si>
  <si>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</si>
  <si>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</si>
  <si>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</si>
  <si>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</si>
  <si>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</si>
  <si>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</si>
  <si>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</si>
  <si>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</si>
  <si>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</si>
  <si>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</si>
  <si>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</si>
  <si>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</si>
  <si>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</si>
  <si>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</si>
  <si>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</si>
  <si>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</si>
  <si>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</si>
  <si>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</si>
  <si>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</si>
  <si>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</si>
  <si>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</si>
  <si>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</si>
  <si>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</si>
  <si>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</si>
  <si>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</si>
  <si>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</si>
  <si>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</si>
  <si>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</si>
  <si>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</si>
  <si>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</si>
  <si>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</si>
  <si>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</si>
  <si>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</si>
  <si>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</si>
  <si>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</si>
  <si>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</si>
  <si>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</si>
  <si>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</si>
  <si>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</si>
  <si>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</si>
  <si>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</si>
  <si>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</si>
  <si>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</si>
  <si>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</si>
  <si>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</si>
  <si>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</si>
  <si>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</si>
  <si>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</si>
  <si>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</si>
  <si>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</si>
  <si>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Ventiler på Ø 50mm &lt; Ledningsnet ≤ Ø110 mm</t>
  </si>
  <si>
    <t>Ø 50mm &lt; Ledningsnet ≤ Ø110 mm</t>
  </si>
  <si>
    <t>SRO-brønd/kvarterbrønd/sektionsbrønd, Konstruktioner</t>
  </si>
  <si>
    <t>Ventiler på Ø110 mm &lt; Ledningsnet ≤ Ø 250 mm</t>
  </si>
  <si>
    <t>Stik på ledningsnet, Konstruktioner</t>
  </si>
  <si>
    <t>Laboratorium (bygning, inkl. inventar+udstyr), Kontruktioner</t>
  </si>
  <si>
    <t>SRO anlæg</t>
  </si>
  <si>
    <t>Elanlæg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</si>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</sst>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4006609.4276344236</v>
      </c>
      <c r="F9" s="13" t="s">
        <v>4</v>
      </c>
      <c r="G9" s="48">
        <v>4018124.6180674098</v>
      </c>
      <c r="H9" s="13" t="s">
        <v>4</v>
      </c>
      <c r="I9" s="48">
        <v>4029982.7378279567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1779555.5055092718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933804.55153547495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1878927.0294142764</v>
      </c>
      <c r="L12" s="8" t="s">
        <v>4</v>
      </c>
      <c r="M12" s="2"/>
    </row>
    <row r="13" spans="1:13" x14ac:dyDescent="0.25">
      <c r="A13" s="2"/>
      <c r="B13" s="46" t="s">
        <v>149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-174613.74343935624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-215429.82689799994</v>
      </c>
      <c r="F14" s="8" t="s">
        <v>4</v>
      </c>
      <c r="G14" s="9">
        <f>E14*(1+$E$25/100)</f>
        <v>-219199.84886871497</v>
      </c>
      <c r="H14" s="8" t="s">
        <v>4</v>
      </c>
      <c r="I14" s="9">
        <f>G14*(1+$E$25/100)</f>
        <v>-223035.8462239175</v>
      </c>
      <c r="J14" s="8" t="s">
        <v>4</v>
      </c>
      <c r="K14" s="51">
        <f>I14*(1+$E$25/100)</f>
        <v>-226938.97353283607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-78870.021266666663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329990.52515607886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-3770.0219707149995</v>
      </c>
      <c r="F19" s="8" t="s">
        <v>4</v>
      </c>
      <c r="G19" s="42">
        <f>(G17+G14)*($E$25/100)</f>
        <v>-3835.9973552025122</v>
      </c>
      <c r="H19" s="8" t="s">
        <v>4</v>
      </c>
      <c r="I19" s="42">
        <f>(I17+I14)*($E$25/100)</f>
        <v>-3903.1273089185565</v>
      </c>
      <c r="J19" s="8" t="s">
        <v>4</v>
      </c>
      <c r="K19" s="42">
        <f>SUM(K10:K14,K17:K18)*($E$25/100)</f>
        <v>73337.851466019551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-43913.964359589248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3787409.578765709</v>
      </c>
      <c r="F21" s="38" t="s">
        <v>4</v>
      </c>
      <c r="G21" s="49">
        <f>SUM(G9:G20)</f>
        <v>3795088.7718434921</v>
      </c>
      <c r="H21" s="38" t="s">
        <v>4</v>
      </c>
      <c r="I21" s="49">
        <f>SUM(I9:I20)</f>
        <v>3803043.7642951207</v>
      </c>
      <c r="J21" s="38" t="s">
        <v>4</v>
      </c>
      <c r="K21" s="52">
        <f>SUM(K9:K20)</f>
        <v>4471278.7604826735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1689305.8452640579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886446.91461400501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1783637.7700991197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4359390.5299771819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5">
        <v>19354.173599999998</v>
      </c>
      <c r="F11" s="17" t="s">
        <v>4</v>
      </c>
      <c r="G11" s="21">
        <v>20162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5">
        <v>19953.885999999999</v>
      </c>
      <c r="F12" s="17" t="s">
        <v>4</v>
      </c>
      <c r="G12" s="21">
        <v>6000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5">
        <v>32399.4126</v>
      </c>
      <c r="F13" s="17" t="s">
        <v>4</v>
      </c>
      <c r="G13" s="21">
        <v>4298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5">
        <v>1689562.1734</v>
      </c>
      <c r="F14" s="17" t="s">
        <v>4</v>
      </c>
      <c r="G14" s="21">
        <v>1519085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-211724.64559999993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-215429.82689799994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-3243964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-2255273.7566137565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-988690.24338624347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-329563.41446208116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36325.410000000003</v>
      </c>
      <c r="F10" s="9">
        <f>E10/D10</f>
        <v>484.33880000000005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129947.5</v>
      </c>
      <c r="F11" s="9">
        <f t="shared" ref="F11:F21" si="0">E11/D11</f>
        <v>1732.6333333333334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50</v>
      </c>
      <c r="E12" s="21">
        <v>134183.87</v>
      </c>
      <c r="F12" s="9">
        <f t="shared" si="0"/>
        <v>2683.6774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47135.94</v>
      </c>
      <c r="F13" s="9">
        <f t="shared" si="0"/>
        <v>628.47919999999999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97896.55</v>
      </c>
      <c r="F14" s="9">
        <f t="shared" si="0"/>
        <v>1305.2873333333334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60938.34</v>
      </c>
      <c r="F15" s="9">
        <f t="shared" si="0"/>
        <v>812.51119999999992</v>
      </c>
      <c r="G15" s="17" t="s">
        <v>4</v>
      </c>
      <c r="H15" s="2"/>
    </row>
    <row r="16" spans="1:8" ht="26.25" x14ac:dyDescent="0.25">
      <c r="A16" s="2"/>
      <c r="B16" s="43" t="s">
        <v>122</v>
      </c>
      <c r="C16" s="28">
        <v>2016</v>
      </c>
      <c r="D16" s="22">
        <v>75</v>
      </c>
      <c r="E16" s="21">
        <v>27138.32</v>
      </c>
      <c r="F16" s="9">
        <f t="shared" si="0"/>
        <v>361.84426666666667</v>
      </c>
      <c r="G16" s="17" t="s">
        <v>4</v>
      </c>
      <c r="H16" s="2"/>
    </row>
    <row r="17" spans="1:8" x14ac:dyDescent="0.25">
      <c r="A17" s="2"/>
      <c r="B17" s="43" t="s">
        <v>123</v>
      </c>
      <c r="C17" s="28">
        <v>2016</v>
      </c>
      <c r="D17" s="22">
        <v>10</v>
      </c>
      <c r="E17" s="21">
        <v>166650.92000000001</v>
      </c>
      <c r="F17" s="9">
        <f t="shared" si="0"/>
        <v>16665.092000000001</v>
      </c>
      <c r="G17" s="17" t="s">
        <v>4</v>
      </c>
      <c r="H17" s="2"/>
    </row>
    <row r="18" spans="1:8" x14ac:dyDescent="0.25">
      <c r="A18" s="2"/>
      <c r="B18" s="43" t="s">
        <v>124</v>
      </c>
      <c r="C18" s="28">
        <v>2016</v>
      </c>
      <c r="D18" s="22">
        <v>20</v>
      </c>
      <c r="E18" s="21">
        <v>29724.5</v>
      </c>
      <c r="F18" s="9">
        <f t="shared" si="0"/>
        <v>1486.2249999999999</v>
      </c>
      <c r="G18" s="17" t="s">
        <v>4</v>
      </c>
      <c r="H18" s="2"/>
    </row>
    <row r="19" spans="1:8" ht="26.25" x14ac:dyDescent="0.25">
      <c r="A19" s="2"/>
      <c r="B19" s="43" t="s">
        <v>122</v>
      </c>
      <c r="C19" s="28">
        <v>2016</v>
      </c>
      <c r="D19" s="22">
        <v>75</v>
      </c>
      <c r="E19" s="21">
        <v>14700</v>
      </c>
      <c r="F19" s="9">
        <f t="shared" si="0"/>
        <v>196</v>
      </c>
      <c r="G19" s="17" t="s">
        <v>4</v>
      </c>
      <c r="H19" s="2"/>
    </row>
    <row r="20" spans="1:8" x14ac:dyDescent="0.25">
      <c r="A20" s="2"/>
      <c r="B20" s="43" t="s">
        <v>124</v>
      </c>
      <c r="C20" s="28">
        <v>2016</v>
      </c>
      <c r="D20" s="22">
        <v>20</v>
      </c>
      <c r="E20" s="21">
        <v>63671.34</v>
      </c>
      <c r="F20" s="9">
        <f t="shared" si="0"/>
        <v>3183.567</v>
      </c>
      <c r="G20" s="17" t="s">
        <v>4</v>
      </c>
      <c r="H20" s="2"/>
    </row>
    <row r="21" spans="1:8" x14ac:dyDescent="0.25">
      <c r="A21" s="2"/>
      <c r="B21" s="43" t="s">
        <v>125</v>
      </c>
      <c r="C21" s="28">
        <v>2016</v>
      </c>
      <c r="D21" s="22">
        <v>75</v>
      </c>
      <c r="E21" s="21">
        <v>32249.24</v>
      </c>
      <c r="F21" s="9">
        <f t="shared" si="0"/>
        <v>429.98986666666667</v>
      </c>
      <c r="G21" s="17" t="s">
        <v>4</v>
      </c>
      <c r="H21" s="2"/>
    </row>
    <row r="22" spans="1:8" x14ac:dyDescent="0.25">
      <c r="A22" s="2"/>
      <c r="B22" s="91" t="s">
        <v>52</v>
      </c>
      <c r="C22" s="92"/>
      <c r="D22" s="92"/>
      <c r="E22" s="93"/>
      <c r="F22" s="15">
        <f>SUM(F10:F21)</f>
        <v>29969.645399999998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1580886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1610525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-29639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356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40000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-39644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144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2016'!F22</f>
        <v>29969.645399999998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39556.666666666664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-9587.0212666666666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4016290.1741741784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627186.64901809965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141021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1028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79113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848348.64901809965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-840562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-840562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7786.6490180996479</v>
      </c>
      <c r="F28" s="25" t="s">
        <v>4</v>
      </c>
      <c r="G28" s="1">
        <f>IF(E28&lt;0,0,-E28)</f>
        <v>-7786.6490180996479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3678513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3678513</v>
      </c>
      <c r="F35" s="25" t="s">
        <v>4</v>
      </c>
      <c r="G35" s="12">
        <f>-E35</f>
        <v>-3678513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329990.52515607886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138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148</v>
      </c>
      <c r="C16" s="86"/>
      <c r="D16" s="86"/>
      <c r="E16" s="87"/>
      <c r="F16" s="100" t="s">
        <v>134</v>
      </c>
      <c r="G16" s="100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2017-09-13T13:04:09Z</dcterms:modified>
</cp:coreProperties>
</file>