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C6" i="16"/>
  <c r="J3" i="24"/>
  <c r="M3" i="24" s="1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<sst xmlns="http://schemas.openxmlformats.org/spreadsheetml/2006/main" count="109" uniqueCount="74">
  <si>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</si>
  <si>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</si>
  <si>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</si>
  <si>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</si>
  <si>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</si>
  <si>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</si>
  <si>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</si>
  <si>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</si>
  <si>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</si>
  <si>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</si>
  <si>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</si>
  <si>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</si>
  <si>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</si>
  <si>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</si>
  <si>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</si>
  <si>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</si>
  <si>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</si>
  <si>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</si>
  <si>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</si>
  <si>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</si>
  <si>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</si>
  <si>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</si>
  <si>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Blødt vand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</si>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</sst>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7764686.6595586659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130952.43946666665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7895639.0990253324</v>
      </c>
      <c r="C5" s="62" t="s">
        <v>11</v>
      </c>
    </row>
    <row r="6" spans="1:3" x14ac:dyDescent="0.25">
      <c r="A6" s="47" t="s">
        <v>0</v>
      </c>
      <c r="B6" s="38">
        <f>Investeringer!E3</f>
        <v>4393468.1374256862</v>
      </c>
      <c r="C6" s="23" t="s">
        <v>11</v>
      </c>
    </row>
    <row r="7" spans="1:3" x14ac:dyDescent="0.25">
      <c r="A7" s="4" t="s">
        <v>1</v>
      </c>
      <c r="B7" s="35">
        <f>Investeringer!F3</f>
        <v>1726109.9225045401</v>
      </c>
      <c r="C7" t="s">
        <v>11</v>
      </c>
    </row>
    <row r="8" spans="1:3" x14ac:dyDescent="0.25">
      <c r="A8" s="4" t="s">
        <v>2</v>
      </c>
      <c r="B8" s="35">
        <f>Investeringer!G3</f>
        <v>466736.33139262535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289421</v>
      </c>
      <c r="C9" t="s">
        <v>11</v>
      </c>
    </row>
    <row r="10" spans="1:3" s="22" customFormat="1" x14ac:dyDescent="0.25">
      <c r="A10" s="3" t="s">
        <v>47</v>
      </c>
      <c r="B10" s="48">
        <f>SUM(B6:B9)</f>
        <v>6875735.3913228512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22270577</v>
      </c>
      <c r="C11" t="s">
        <v>11</v>
      </c>
    </row>
    <row r="12" spans="1:3" s="22" customFormat="1" x14ac:dyDescent="0.25">
      <c r="A12" s="3" t="s">
        <v>67</v>
      </c>
      <c r="B12" s="48">
        <f>SUM(B11:B11)</f>
        <v>22270577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37041951.490348183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37369837.21403335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8608091</v>
      </c>
      <c r="C2" s="49">
        <v>0</v>
      </c>
      <c r="D2" s="49">
        <f>B2+C2</f>
        <v>8608091</v>
      </c>
      <c r="E2" s="50">
        <f>D2</f>
        <v>8608091</v>
      </c>
      <c r="F2" s="49">
        <v>9565917.3845928013</v>
      </c>
      <c r="G2" s="49">
        <v>0</v>
      </c>
      <c r="H2" s="49">
        <f>F2-G2</f>
        <v>9565917.3845928013</v>
      </c>
      <c r="I2" s="49">
        <f>AVERAGEIF(E2:E4,"&lt;&gt;0")</f>
        <v>7764686.6595586659</v>
      </c>
      <c r="J2" s="49">
        <v>7149313.99520397</v>
      </c>
      <c r="K2" s="39">
        <f>IF(H2&gt;I2,IF(I2&gt;J2,I2,J2),H2)</f>
        <v>7764686.6595586659</v>
      </c>
    </row>
    <row r="3" spans="1:11" s="23" customFormat="1" x14ac:dyDescent="0.25">
      <c r="A3" s="28">
        <v>2014</v>
      </c>
      <c r="B3" s="49">
        <v>7325251</v>
      </c>
      <c r="C3" s="49"/>
      <c r="D3" s="49">
        <f t="shared" ref="D3:D4" si="0">B3+C3</f>
        <v>7325251</v>
      </c>
      <c r="E3" s="50">
        <f>D3*Pristalsregulering!C7</f>
        <v>7331111.2007999998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7240373</v>
      </c>
      <c r="C4" s="49"/>
      <c r="D4" s="49">
        <f t="shared" si="0"/>
        <v>7240373</v>
      </c>
      <c r="E4" s="50">
        <f>D4*Pristalsregulering!$C$6*Pristalsregulering!$C$7</f>
        <v>7354857.777875999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03" width="0" hidden="1" customWidth="1"/>
    <col min="104" max="104" width="9.140625" hidden="1" customWidth="1"/>
    <col min="105" max="117" width="0" hidden="1" customWidth="1"/>
    <col min="118" max="118" width="9.140625" hidden="1" customWidth="1"/>
    <col min="119" max="215" width="0" hidden="1" customWidth="1"/>
    <col min="216" max="216" width="9.140625" hidden="1" customWidth="1"/>
    <col min="217" max="229" width="0" hidden="1" customWidth="1"/>
    <col min="230" max="230" width="9.140625" hidden="1" customWidth="1"/>
    <col min="231" max="327" width="0" hidden="1" customWidth="1"/>
    <col min="328" max="328" width="9.140625" hidden="1" customWidth="1"/>
    <col min="329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0</v>
      </c>
      <c r="E3" s="57">
        <f>SUM(D3:D3)</f>
        <v>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52500</v>
      </c>
      <c r="C3" s="42">
        <v>103520</v>
      </c>
      <c r="D3" s="42">
        <v>0</v>
      </c>
      <c r="E3" s="41">
        <f>B3</f>
        <v>52500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130952.43946666665</v>
      </c>
    </row>
    <row r="4" spans="1:8" x14ac:dyDescent="0.25">
      <c r="A4" s="31">
        <v>2014</v>
      </c>
      <c r="B4" s="41">
        <v>30000</v>
      </c>
      <c r="C4" s="42">
        <v>101900</v>
      </c>
      <c r="D4" s="42">
        <v>0</v>
      </c>
      <c r="E4" s="41">
        <f>B4*Pristalsregulering!$C$7</f>
        <v>30023.999999999996</v>
      </c>
      <c r="F4" s="42">
        <f>C4*Pristalsregulering!$C$7</f>
        <v>101981.51999999999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28000</v>
      </c>
      <c r="C5" s="42">
        <v>75200</v>
      </c>
      <c r="D5" s="42">
        <v>0</v>
      </c>
      <c r="E5" s="41">
        <f>B5*Pristalsregulering!$C$7*Pristalsregulering!$C$6</f>
        <v>28442.735999999994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4035521.5522209266</v>
      </c>
      <c r="C3" s="38">
        <v>1673707.1816666666</v>
      </c>
      <c r="D3" s="40">
        <v>464962.73333333334</v>
      </c>
      <c r="E3" s="35">
        <f>B3*Pristalsregulering!C2*Pristalsregulering!C3*Pristalsregulering!C4*Pristalsregulering!C5*Pristalsregulering!C6*Pristalsregulering!C7</f>
        <v>4393468.1374256862</v>
      </c>
      <c r="F3" s="35">
        <v>1726109.9225045401</v>
      </c>
      <c r="G3" s="35">
        <f xml:space="preserve"> D3/Pristalsregulering!$C$8</f>
        <v>466736.33139262535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289421</v>
      </c>
      <c r="D3" s="38">
        <v>0</v>
      </c>
      <c r="E3" s="40">
        <v>0</v>
      </c>
      <c r="F3" s="38">
        <f>B3</f>
        <v>0</v>
      </c>
      <c r="G3" s="38">
        <f>C3</f>
        <v>289421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289421</v>
      </c>
      <c r="L3" s="43">
        <f>AVERAGE(H3:H5)+AVERAGE(I3:I5)</f>
        <v>0</v>
      </c>
      <c r="M3" s="44">
        <f>SUM(J3:L3)</f>
        <v>289421</v>
      </c>
      <c r="N3" s="23"/>
    </row>
    <row r="4" spans="1:14" x14ac:dyDescent="0.25">
      <c r="A4" s="28">
        <v>2014</v>
      </c>
      <c r="B4" s="45">
        <v>0</v>
      </c>
      <c r="C4" s="38">
        <v>129550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129653.63999999998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157850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160345.92419999998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176571</v>
      </c>
      <c r="D2" s="42">
        <v>0</v>
      </c>
      <c r="E2" s="42">
        <v>6454415</v>
      </c>
      <c r="F2" s="42">
        <v>487379</v>
      </c>
      <c r="G2" s="42">
        <v>15119689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22270577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2017-09-13T12:26:46Z</dcterms:modified>
</cp:coreProperties>
</file>