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1" i="21" l="1"/>
  <c r="F12" i="21" s="1"/>
  <c r="D11" i="21"/>
  <c r="D12" i="21" s="1"/>
  <c r="K18" i="22" l="1"/>
  <c r="F11" i="20"/>
  <c r="F12" i="20" s="1"/>
  <c r="D11" i="20"/>
  <c r="D12" i="20" s="1"/>
  <c r="E17" i="22" s="1"/>
  <c r="E20" i="22" l="1"/>
  <c r="G17" i="22"/>
  <c r="G20" i="22" l="1"/>
  <c r="I17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12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3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<sst xmlns="http://schemas.openxmlformats.org/spreadsheetml/2006/main" count="319" uniqueCount="144">
  <si>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</si>
  <si>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</si>
  <si>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</si>
  <si>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</si>
  <si>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</si>
  <si>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</si>
  <si>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</si>
  <si>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</si>
  <si>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</si>
  <si>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</si>
  <si>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</si>
  <si>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</si>
  <si>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</si>
  <si>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</si>
  <si>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</si>
  <si>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</si>
  <si>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</si>
  <si>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</si>
  <si>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</si>
  <si>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</si>
  <si>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</si>
  <si>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</si>
  <si>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</si>
  <si>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</si>
  <si>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</si>
  <si>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</si>
  <si>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</si>
  <si>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</si>
  <si>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</si>
  <si>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</si>
  <si>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</si>
  <si>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</si>
  <si>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</si>
  <si>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</si>
  <si>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</si>
  <si>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</si>
  <si>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</si>
  <si>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</si>
  <si>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</si>
  <si>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</si>
  <si>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</si>
  <si>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</si>
  <si>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</si>
  <si>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</si>
  <si>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</si>
  <si>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</si>
  <si>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</si>
  <si>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</si>
  <si>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</si>
  <si>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</si>
  <si>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</si>
  <si>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</si>
  <si>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</si>
  <si>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</si>
  <si>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</si>
  <si>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</si>
  <si>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</si>
  <si>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</si>
  <si>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</si>
  <si>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</si>
  <si>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</si>
  <si>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</si>
  <si>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</si>
  <si>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</si>
  <si>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</si>
  <si>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</si>
  <si>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</si>
  <si>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</si>
  <si>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</si>
  <si>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</si>
  <si>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</si>
  <si>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</si>
  <si>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</si>
  <si>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</si>
  <si>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</si>
  <si>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</si>
  <si>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</si>
  <si>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</si>
  <si>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</si>
  <si>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</si>
  <si>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</si>
  <si>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</si>
  <si>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</si>
  <si>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</si>
  <si>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</si>
  <si>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</si>
  <si>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</si>
  <si>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</si>
  <si>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</si>
  <si>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</si>
  <si>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</si>
  <si>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</si>
  <si>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</si>
  <si>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</si>
  <si>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</si>
  <si>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</si>
  <si>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</si>
  <si>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</si>
  <si>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</si>
  <si>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</si>
  <si>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</si>
  <si>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</si>
  <si>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</si>
  <si>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</si>
  <si>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</si>
  <si>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</si>
  <si>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</si>
  <si>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</si>
  <si>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</si>
  <si>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</si>
  <si>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</si>
  <si>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</si>
  <si>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</si>
  <si>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</si>
  <si>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</si>
  <si>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</si>
  <si>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</si>
  <si>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Værksteder, garager</t>
  </si>
  <si>
    <t>Ledningsnet ≤ Ø 200 mm</t>
  </si>
  <si>
    <t>Pumpestationer i brønde (&lt; 6,25 m2), Mek/EL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</si>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</sst>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139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9400758.2646882534</v>
      </c>
      <c r="F9" s="13" t="s">
        <v>4</v>
      </c>
      <c r="G9" s="48">
        <v>9370775.5411634315</v>
      </c>
      <c r="H9" s="13" t="s">
        <v>4</v>
      </c>
      <c r="I9" s="48">
        <v>9341086.5876609534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1906568.2060750411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7483780.0837114016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753467.60572703753</v>
      </c>
      <c r="L12" s="8" t="s">
        <v>4</v>
      </c>
      <c r="M12" s="2"/>
    </row>
    <row r="13" spans="1:13" x14ac:dyDescent="0.25">
      <c r="A13" s="2"/>
      <c r="B13" s="46" t="s">
        <v>143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-598850.76913653745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-208396.08383000008</v>
      </c>
      <c r="F14" s="8" t="s">
        <v>4</v>
      </c>
      <c r="G14" s="9">
        <f>E14*(1+$E$25/100)</f>
        <v>-212043.01529702509</v>
      </c>
      <c r="H14" s="8" t="s">
        <v>4</v>
      </c>
      <c r="I14" s="9">
        <f>G14*(1+$E$25/100)</f>
        <v>-215753.76806472306</v>
      </c>
      <c r="J14" s="8" t="s">
        <v>4</v>
      </c>
      <c r="K14" s="51">
        <f>I14*(1+$E$25/100)</f>
        <v>-219529.45900585572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-246290.70666666667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-375608.96618747339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-3646.9314670250019</v>
      </c>
      <c r="F19" s="8" t="s">
        <v>4</v>
      </c>
      <c r="G19" s="42">
        <f>(G17+G14)*($E$25/100)</f>
        <v>-3710.7527676979394</v>
      </c>
      <c r="H19" s="8" t="s">
        <v>4</v>
      </c>
      <c r="I19" s="42">
        <f>(I17+I14)*($E$25/100)</f>
        <v>-3775.6909411326537</v>
      </c>
      <c r="J19" s="8" t="s">
        <v>4</v>
      </c>
      <c r="K19" s="42">
        <f>SUM(K10:K14,K17:K18)*($E$25/100)</f>
        <v>163195.12417899407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-152070.92836344178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9188715.249391228</v>
      </c>
      <c r="F21" s="38" t="s">
        <v>4</v>
      </c>
      <c r="G21" s="49">
        <f>SUM(G9:G20)</f>
        <v>9155021.7730987072</v>
      </c>
      <c r="H21" s="38" t="s">
        <v>4</v>
      </c>
      <c r="I21" s="49">
        <f>SUM(I9:I20)</f>
        <v>9121557.1286550984</v>
      </c>
      <c r="J21" s="38" t="s">
        <v>4</v>
      </c>
      <c r="K21" s="52">
        <f>SUM(K9:K20)</f>
        <v>8714660.1903325003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1809877.1322086165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7104242.2677714797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715255.70662519988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9629375.1066052951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120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121</v>
      </c>
      <c r="C11" s="96"/>
      <c r="D11" s="96"/>
      <c r="E11" s="55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122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123</v>
      </c>
      <c r="C13" s="96"/>
      <c r="D13" s="96"/>
      <c r="E13" s="55">
        <v>16200.204399999999</v>
      </c>
      <c r="F13" s="17" t="s">
        <v>4</v>
      </c>
      <c r="G13" s="21">
        <v>2900</v>
      </c>
      <c r="H13" s="17" t="s">
        <v>4</v>
      </c>
      <c r="I13" s="2"/>
    </row>
    <row r="14" spans="1:9" x14ac:dyDescent="0.25">
      <c r="A14" s="2"/>
      <c r="B14" s="95" t="s">
        <v>124</v>
      </c>
      <c r="C14" s="96"/>
      <c r="D14" s="96"/>
      <c r="E14" s="55">
        <v>0</v>
      </c>
      <c r="F14" s="17" t="s">
        <v>4</v>
      </c>
      <c r="G14" s="21">
        <v>0</v>
      </c>
      <c r="H14" s="17" t="s">
        <v>4</v>
      </c>
      <c r="I14" s="2"/>
    </row>
    <row r="15" spans="1:9" x14ac:dyDescent="0.25">
      <c r="A15" s="2"/>
      <c r="B15" s="95" t="s">
        <v>125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126</v>
      </c>
      <c r="C16" s="96"/>
      <c r="D16" s="96"/>
      <c r="E16" s="55">
        <v>690085.6716</v>
      </c>
      <c r="F16" s="17" t="s">
        <v>4</v>
      </c>
      <c r="G16" s="21">
        <v>498574</v>
      </c>
      <c r="H16" s="17" t="s">
        <v>4</v>
      </c>
      <c r="I16" s="2"/>
    </row>
    <row r="17" spans="1:9" x14ac:dyDescent="0.25">
      <c r="A17" s="2"/>
      <c r="B17" s="95" t="s">
        <v>127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-204811.87600000005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-208396.08383000008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-78295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-78295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0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7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75</v>
      </c>
      <c r="E10" s="21">
        <v>1688167</v>
      </c>
      <c r="F10" s="9">
        <f>E10/D10</f>
        <v>22508.893333333333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75</v>
      </c>
      <c r="E11" s="21">
        <v>2074020</v>
      </c>
      <c r="F11" s="9">
        <f t="shared" ref="F11:F12" si="0">E11/D11</f>
        <v>27653.599999999999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20</v>
      </c>
      <c r="E12" s="21">
        <v>136256</v>
      </c>
      <c r="F12" s="9">
        <f t="shared" si="0"/>
        <v>6812.8</v>
      </c>
      <c r="G12" s="17" t="s">
        <v>4</v>
      </c>
      <c r="H12" s="2"/>
    </row>
    <row r="13" spans="1:8" x14ac:dyDescent="0.25">
      <c r="A13" s="2"/>
      <c r="B13" s="91" t="s">
        <v>52</v>
      </c>
      <c r="C13" s="92"/>
      <c r="D13" s="92"/>
      <c r="E13" s="93"/>
      <c r="F13" s="15">
        <f>SUM(F10:F12)</f>
        <v>56975.293333333335</v>
      </c>
      <c r="G13" s="16" t="s">
        <v>4</v>
      </c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</sheetData>
  <sheetProtection password="DFE9" sheet="1" objects="1" scenarios="1"/>
  <mergeCells count="4">
    <mergeCell ref="B13:E1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134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517974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796500</v>
      </c>
      <c r="H10" s="17" t="s">
        <v>4</v>
      </c>
      <c r="I10" s="2"/>
    </row>
    <row r="11" spans="1:9" x14ac:dyDescent="0.25">
      <c r="A11" s="2"/>
      <c r="B11" s="91" t="s">
        <v>135</v>
      </c>
      <c r="C11" s="92"/>
      <c r="D11" s="92"/>
      <c r="E11" s="92"/>
      <c r="F11" s="93"/>
      <c r="G11" s="15">
        <f>G9-G10</f>
        <v>-278526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136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2255260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2270000</v>
      </c>
      <c r="H16" s="17" t="s">
        <v>4</v>
      </c>
      <c r="I16" s="2"/>
    </row>
    <row r="17" spans="1:9" x14ac:dyDescent="0.25">
      <c r="A17" s="2"/>
      <c r="B17" s="91" t="s">
        <v>136</v>
      </c>
      <c r="C17" s="92"/>
      <c r="D17" s="92"/>
      <c r="E17" s="92"/>
      <c r="F17" s="93"/>
      <c r="G17" s="15">
        <f>G15-G16</f>
        <v>-14740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137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137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138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138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2016'!F13</f>
        <v>56975.293333333335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10000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46975.293333333335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10272349.101575993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3544947.687763467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492476.38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307724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16667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4361815.0677634664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3339864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3339864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-1828714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-3725281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-149121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-5703116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1998563.0677634664</v>
      </c>
      <c r="F28" s="25" t="s">
        <v>4</v>
      </c>
      <c r="G28" s="1">
        <f>IF(E28&lt;0,0,-E28)</f>
        <v>-1998563.0677634664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8642164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7231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8649395</v>
      </c>
      <c r="F35" s="25" t="s">
        <v>4</v>
      </c>
      <c r="G35" s="12">
        <f>-E35</f>
        <v>-8649395</v>
      </c>
      <c r="H35" s="25" t="s">
        <v>4</v>
      </c>
      <c r="I35" s="2"/>
    </row>
    <row r="36" spans="1:9" x14ac:dyDescent="0.25">
      <c r="A36" s="2"/>
      <c r="B36" s="91" t="s">
        <v>133</v>
      </c>
      <c r="C36" s="92"/>
      <c r="D36" s="92"/>
      <c r="E36" s="92"/>
      <c r="F36" s="93"/>
      <c r="G36" s="15">
        <f>$G$9+$G$28+$G$30+$G$35</f>
        <v>-375608.96618747339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131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132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141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142</v>
      </c>
      <c r="C16" s="86"/>
      <c r="D16" s="86"/>
      <c r="E16" s="87"/>
      <c r="F16" s="100" t="s">
        <v>128</v>
      </c>
      <c r="G16" s="100"/>
      <c r="H16" s="2"/>
    </row>
    <row r="17" spans="1:8" x14ac:dyDescent="0.25">
      <c r="A17" s="2"/>
      <c r="B17" s="79" t="s">
        <v>140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129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130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2017-09-13T12:52:08Z</dcterms:modified>
</cp:coreProperties>
</file>