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G20" i="22" l="1"/>
  <c r="I17" i="22"/>
  <c r="G18" i="19"/>
  <c r="G19" i="19" s="1"/>
  <c r="E14" i="22" s="1"/>
  <c r="G12" i="7"/>
  <c r="G14" i="22" l="1"/>
  <c r="E19" i="22"/>
  <c r="E21" i="22" s="1"/>
  <c r="I20" i="22"/>
  <c r="K17" i="22"/>
  <c r="E15" i="13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1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<sst xmlns="http://schemas.openxmlformats.org/spreadsheetml/2006/main" count="315" uniqueCount="142">
  <si>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</si>
  <si>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</si>
  <si>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</si>
  <si>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</si>
  <si>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</si>
  <si>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</si>
  <si>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</si>
  <si>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</si>
  <si>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</si>
  <si>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</si>
  <si>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</si>
  <si>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</si>
  <si>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</si>
  <si>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</si>
  <si>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</si>
  <si>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</si>
  <si>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</si>
  <si>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</si>
  <si>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</si>
  <si>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</si>
  <si>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</si>
  <si>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</si>
  <si>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</si>
  <si>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</si>
  <si>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</si>
  <si>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</si>
  <si>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</si>
  <si>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</si>
  <si>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</si>
  <si>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</si>
  <si>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</si>
  <si>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</si>
  <si>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</si>
  <si>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</si>
  <si>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</si>
  <si>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</si>
  <si>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</si>
  <si>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</si>
  <si>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</si>
  <si>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</si>
  <si>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</si>
  <si>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</si>
  <si>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</si>
  <si>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</si>
  <si>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</si>
  <si>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</si>
  <si>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</si>
  <si>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</si>
  <si>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</si>
  <si>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</si>
  <si>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</si>
  <si>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</si>
  <si>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</si>
  <si>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</si>
  <si>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</si>
  <si>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</si>
  <si>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</si>
  <si>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</si>
  <si>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</si>
  <si>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</si>
  <si>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</si>
  <si>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</si>
  <si>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</si>
  <si>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</si>
  <si>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</si>
  <si>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</si>
  <si>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</si>
  <si>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</si>
  <si>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</si>
  <si>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</si>
  <si>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</si>
  <si>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</si>
  <si>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</si>
  <si>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</si>
  <si>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</si>
  <si>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</si>
  <si>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</si>
  <si>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</si>
  <si>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</si>
  <si>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</si>
  <si>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</si>
  <si>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</si>
  <si>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</si>
  <si>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</si>
  <si>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</si>
  <si>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</si>
  <si>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</si>
  <si>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</si>
  <si>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</si>
  <si>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</si>
  <si>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</si>
  <si>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</si>
  <si>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</si>
  <si>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</si>
  <si>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</si>
  <si>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</si>
  <si>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</si>
  <si>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</si>
  <si>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</si>
  <si>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</si>
  <si>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</si>
  <si>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</si>
  <si>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</si>
  <si>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</si>
  <si>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</si>
  <si>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</si>
  <si>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</si>
  <si>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</si>
  <si>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</si>
  <si>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</si>
  <si>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</si>
  <si>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</si>
  <si>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</si>
  <si>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</si>
  <si>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</si>
  <si>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</si>
  <si>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</si>
  <si>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Laboratorieustyr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</si>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</sst>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5141370.5191322407</v>
      </c>
      <c r="F9" s="13" t="s">
        <v>4</v>
      </c>
      <c r="G9" s="48">
        <v>5126776.6350396499</v>
      </c>
      <c r="H9" s="13" t="s">
        <v>4</v>
      </c>
      <c r="I9" s="48">
        <v>5112358.1806623731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2051336.8463101557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2762448.7837880054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521078.46300210903</v>
      </c>
      <c r="L12" s="8" t="s">
        <v>4</v>
      </c>
      <c r="M12" s="2"/>
    </row>
    <row r="13" spans="1:13" x14ac:dyDescent="0.25">
      <c r="A13" s="2"/>
      <c r="B13" s="46" t="s">
        <v>141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-320285.25665790879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-56694.911151999979</v>
      </c>
      <c r="F14" s="8" t="s">
        <v>4</v>
      </c>
      <c r="G14" s="9">
        <f>E14*(1+$E$25/100)</f>
        <v>-57687.07209715998</v>
      </c>
      <c r="H14" s="8" t="s">
        <v>4</v>
      </c>
      <c r="I14" s="9">
        <f>G14*(1+$E$25/100)</f>
        <v>-58696.595858860281</v>
      </c>
      <c r="J14" s="8" t="s">
        <v>4</v>
      </c>
      <c r="K14" s="51">
        <f>I14*(1+$E$25/100)</f>
        <v>-59723.786286390343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-151893.70000000001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-683358.91695023701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-992.16094515999976</v>
      </c>
      <c r="F19" s="8" t="s">
        <v>4</v>
      </c>
      <c r="G19" s="42">
        <f>(G17+G14)*($E$25/100)</f>
        <v>-1009.5237617002997</v>
      </c>
      <c r="H19" s="8" t="s">
        <v>4</v>
      </c>
      <c r="I19" s="42">
        <f>(I17+I14)*($E$25/100)</f>
        <v>-1027.1904275300551</v>
      </c>
      <c r="J19" s="8" t="s">
        <v>4</v>
      </c>
      <c r="K19" s="42">
        <f>SUM(K10:K14,K17:K18)*($E$25/100)</f>
        <v>86709.963377729509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-77726.32270958279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5083683.4470350808</v>
      </c>
      <c r="F21" s="38" t="s">
        <v>4</v>
      </c>
      <c r="G21" s="49">
        <f>SUM(G9:G20)</f>
        <v>5068080.0391807901</v>
      </c>
      <c r="H21" s="38" t="s">
        <v>4</v>
      </c>
      <c r="I21" s="49">
        <f>SUM(I9:I20)</f>
        <v>5052634.3943759836</v>
      </c>
      <c r="J21" s="38" t="s">
        <v>4</v>
      </c>
      <c r="K21" s="52">
        <f>SUM(K9:K20)</f>
        <v>4128586.0738738803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1947303.8713032878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2622351.9655601722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494652.11434287997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5064307.9512063395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118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119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120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121</v>
      </c>
      <c r="C13" s="96"/>
      <c r="D13" s="96"/>
      <c r="E13" s="55">
        <v>16199.208199999999</v>
      </c>
      <c r="F13" s="17" t="s">
        <v>4</v>
      </c>
      <c r="G13" s="21">
        <v>2554</v>
      </c>
      <c r="H13" s="17" t="s">
        <v>4</v>
      </c>
      <c r="I13" s="2"/>
    </row>
    <row r="14" spans="1:9" x14ac:dyDescent="0.25">
      <c r="A14" s="2"/>
      <c r="B14" s="95" t="s">
        <v>122</v>
      </c>
      <c r="C14" s="96"/>
      <c r="D14" s="96"/>
      <c r="E14" s="55">
        <v>0</v>
      </c>
      <c r="F14" s="17" t="s">
        <v>4</v>
      </c>
      <c r="G14" s="21">
        <v>0</v>
      </c>
      <c r="H14" s="17" t="s">
        <v>4</v>
      </c>
      <c r="I14" s="2"/>
    </row>
    <row r="15" spans="1:9" x14ac:dyDescent="0.25">
      <c r="A15" s="2"/>
      <c r="B15" s="95" t="s">
        <v>123</v>
      </c>
      <c r="C15" s="96"/>
      <c r="D15" s="96"/>
      <c r="E15" s="55">
        <v>472249.60619999998</v>
      </c>
      <c r="F15" s="17" t="s">
        <v>4</v>
      </c>
      <c r="G15" s="21">
        <v>430175</v>
      </c>
      <c r="H15" s="17" t="s">
        <v>4</v>
      </c>
      <c r="I15" s="2"/>
    </row>
    <row r="16" spans="1:9" x14ac:dyDescent="0.25">
      <c r="A16" s="2"/>
      <c r="B16" s="95" t="s">
        <v>124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125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-55719.814399999974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-56694.911151999979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241739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241739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0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10</v>
      </c>
      <c r="E10" s="21">
        <v>35523</v>
      </c>
      <c r="F10" s="9">
        <f>E10/D10</f>
        <v>3552.3</v>
      </c>
      <c r="G10" s="17" t="s">
        <v>4</v>
      </c>
      <c r="H10" s="2"/>
    </row>
    <row r="11" spans="1:8" x14ac:dyDescent="0.25">
      <c r="A11" s="2"/>
      <c r="B11" s="91" t="s">
        <v>52</v>
      </c>
      <c r="C11" s="92"/>
      <c r="D11" s="92"/>
      <c r="E11" s="93"/>
      <c r="F11" s="15">
        <f>SUM(F10:F10)</f>
        <v>3552.3</v>
      </c>
      <c r="G11" s="16" t="s">
        <v>4</v>
      </c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445279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410250</v>
      </c>
      <c r="H10" s="17" t="s">
        <v>4</v>
      </c>
      <c r="I10" s="2"/>
    </row>
    <row r="11" spans="1:9" x14ac:dyDescent="0.25">
      <c r="A11" s="2"/>
      <c r="B11" s="91" t="s">
        <v>133</v>
      </c>
      <c r="C11" s="92"/>
      <c r="D11" s="92"/>
      <c r="E11" s="92"/>
      <c r="F11" s="93"/>
      <c r="G11" s="15">
        <f>G9-G10</f>
        <v>35029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-15975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0</v>
      </c>
      <c r="H16" s="17" t="s">
        <v>4</v>
      </c>
      <c r="I16" s="2"/>
    </row>
    <row r="17" spans="1:9" x14ac:dyDescent="0.25">
      <c r="A17" s="2"/>
      <c r="B17" s="91" t="s">
        <v>134</v>
      </c>
      <c r="C17" s="92"/>
      <c r="D17" s="92"/>
      <c r="E17" s="92"/>
      <c r="F17" s="93"/>
      <c r="G17" s="15">
        <f>G15-G16</f>
        <v>-15975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135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136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2016'!F11</f>
        <v>3552.3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174500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-170947.7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5315901.083049763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2236947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128590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5479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174500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2545516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-35523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-35523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2509993</v>
      </c>
      <c r="F28" s="25" t="s">
        <v>4</v>
      </c>
      <c r="G28" s="1">
        <f>IF(E28&lt;0,0,-E28)</f>
        <v>-2509993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3465267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24000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3489267</v>
      </c>
      <c r="F35" s="25" t="s">
        <v>4</v>
      </c>
      <c r="G35" s="12">
        <f>-E35</f>
        <v>-3489267</v>
      </c>
      <c r="H35" s="25" t="s">
        <v>4</v>
      </c>
      <c r="I35" s="2"/>
    </row>
    <row r="36" spans="1:9" x14ac:dyDescent="0.25">
      <c r="A36" s="2"/>
      <c r="B36" s="91" t="s">
        <v>131</v>
      </c>
      <c r="C36" s="92"/>
      <c r="D36" s="92"/>
      <c r="E36" s="92"/>
      <c r="F36" s="93"/>
      <c r="G36" s="15">
        <f>$G$9+$G$28+$G$30+$G$35</f>
        <v>-683358.91695023701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129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130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140</v>
      </c>
      <c r="C16" s="86"/>
      <c r="D16" s="86"/>
      <c r="E16" s="87"/>
      <c r="F16" s="100" t="s">
        <v>126</v>
      </c>
      <c r="G16" s="100"/>
      <c r="H16" s="2"/>
    </row>
    <row r="17" spans="1:8" x14ac:dyDescent="0.25">
      <c r="A17" s="2"/>
      <c r="B17" s="79" t="s">
        <v>138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128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2017-09-13T12:52:26Z</dcterms:modified>
</cp:coreProperties>
</file>