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3" i="11" l="1"/>
  <c r="F12" i="11"/>
  <c r="F11" i="21" l="1"/>
  <c r="F12" i="21" s="1"/>
  <c r="D11" i="21"/>
  <c r="D12" i="21" l="1"/>
  <c r="K18" i="22" s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4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5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<sst xmlns="http://schemas.openxmlformats.org/spreadsheetml/2006/main" count="323" uniqueCount="145">
  <si>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</si>
  <si>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</si>
  <si>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</si>
  <si>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</si>
  <si>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</si>
  <si>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</si>
  <si>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</si>
  <si>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</si>
  <si>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</si>
  <si>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</si>
  <si>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</si>
  <si>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</si>
  <si>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</si>
  <si>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</si>
  <si>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</si>
  <si>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</si>
  <si>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</si>
  <si>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</si>
  <si>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</si>
  <si>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</si>
  <si>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</si>
  <si>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</si>
  <si>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</si>
  <si>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</si>
  <si>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</si>
  <si>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</si>
  <si>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</si>
  <si>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</si>
  <si>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</si>
  <si>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</si>
  <si>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</si>
  <si>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</si>
  <si>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</si>
  <si>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</si>
  <si>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</si>
  <si>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</si>
  <si>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</si>
  <si>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</si>
  <si>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</si>
  <si>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</si>
  <si>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</si>
  <si>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</si>
  <si>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</si>
  <si>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</si>
  <si>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</si>
  <si>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</si>
  <si>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</si>
  <si>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</si>
  <si>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</si>
  <si>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</si>
  <si>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</si>
  <si>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</si>
  <si>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</si>
  <si>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</si>
  <si>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</si>
  <si>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</si>
  <si>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</si>
  <si>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</si>
  <si>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</si>
  <si>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</si>
  <si>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</si>
  <si>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</si>
  <si>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</si>
  <si>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</si>
  <si>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</si>
  <si>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</si>
  <si>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</si>
  <si>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</si>
  <si>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</si>
  <si>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</si>
  <si>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</si>
  <si>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</si>
  <si>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</si>
  <si>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</si>
  <si>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</si>
  <si>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</si>
  <si>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</si>
  <si>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</si>
  <si>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</si>
  <si>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</si>
  <si>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</si>
  <si>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</si>
  <si>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</si>
  <si>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</si>
  <si>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</si>
  <si>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</si>
  <si>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</si>
  <si>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</si>
  <si>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</si>
  <si>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</si>
  <si>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</si>
  <si>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</si>
  <si>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</si>
  <si>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</si>
  <si>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</si>
  <si>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</si>
  <si>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</si>
  <si>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</si>
  <si>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</si>
  <si>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</si>
  <si>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</si>
  <si>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</si>
  <si>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</si>
  <si>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</si>
  <si>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</si>
  <si>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</si>
  <si>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</si>
  <si>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</si>
  <si>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</si>
  <si>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</si>
  <si>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</si>
  <si>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</si>
  <si>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</si>
  <si>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</si>
  <si>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</si>
  <si>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</si>
  <si>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</si>
  <si>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Ledningsnet ≤ Ø50 mm</t>
  </si>
  <si>
    <t>Køretøjer, entreprenørmaskiner</t>
  </si>
  <si>
    <t>Lytteudstyr til lækagesøgning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</si>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</sst>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140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6790348.6753211375</v>
      </c>
      <c r="F9" s="13" t="s">
        <v>4</v>
      </c>
      <c r="G9" s="48">
        <v>6790171.5760798296</v>
      </c>
      <c r="H9" s="13" t="s">
        <v>4</v>
      </c>
      <c r="I9" s="48">
        <v>6790459.7491123108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2744300.5459354757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3769461.1173328534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2209779.8434283957</v>
      </c>
      <c r="L12" s="8" t="s">
        <v>4</v>
      </c>
      <c r="M12" s="2"/>
    </row>
    <row r="13" spans="1:13" x14ac:dyDescent="0.25">
      <c r="A13" s="2"/>
      <c r="B13" s="46" t="s">
        <v>144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-415054.95039137767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-18583.250850999997</v>
      </c>
      <c r="F14" s="8" t="s">
        <v>4</v>
      </c>
      <c r="G14" s="9">
        <f>E14*(1+$E$25/100)</f>
        <v>-18908.4577408925</v>
      </c>
      <c r="H14" s="8" t="s">
        <v>4</v>
      </c>
      <c r="I14" s="9">
        <f>G14*(1+$E$25/100)</f>
        <v>-19239.355751358118</v>
      </c>
      <c r="J14" s="8" t="s">
        <v>4</v>
      </c>
      <c r="K14" s="51">
        <f>I14*(1+$E$25/100)</f>
        <v>-19576.044477006886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-456046.68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-3952646.5638521006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-325.20688989249999</v>
      </c>
      <c r="F19" s="8" t="s">
        <v>4</v>
      </c>
      <c r="G19" s="42">
        <f>(G17+G14)*($E$25/100)</f>
        <v>-330.89801046561877</v>
      </c>
      <c r="H19" s="8" t="s">
        <v>4</v>
      </c>
      <c r="I19" s="42">
        <f>(I17+I14)*($E$25/100)</f>
        <v>-336.6887256487671</v>
      </c>
      <c r="J19" s="8" t="s">
        <v>4</v>
      </c>
      <c r="K19" s="42">
        <f>SUM(K10:K14,K17:K18)*($E$25/100)</f>
        <v>145055.93395699598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-105492.37936598909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6771440.2175802449</v>
      </c>
      <c r="F21" s="38" t="s">
        <v>4</v>
      </c>
      <c r="G21" s="49">
        <f>SUM(G9:G20)</f>
        <v>6770932.2203284716</v>
      </c>
      <c r="H21" s="38" t="s">
        <v>4</v>
      </c>
      <c r="I21" s="49">
        <f>SUM(I9:I20)</f>
        <v>6770883.7046353044</v>
      </c>
      <c r="J21" s="38" t="s">
        <v>4</v>
      </c>
      <c r="K21" s="52">
        <f>SUM(K9:K20)</f>
        <v>3919780.8225672473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2605124.1105196252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3578293.9499735646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2097711.4760924401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8281129.5365856299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121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122</v>
      </c>
      <c r="C11" s="96"/>
      <c r="D11" s="96"/>
      <c r="E11" s="55">
        <v>7383.8343999999997</v>
      </c>
      <c r="F11" s="17" t="s">
        <v>4</v>
      </c>
      <c r="G11" s="21">
        <v>13994</v>
      </c>
      <c r="H11" s="17" t="s">
        <v>4</v>
      </c>
      <c r="I11" s="2"/>
    </row>
    <row r="12" spans="1:9" x14ac:dyDescent="0.25">
      <c r="A12" s="2"/>
      <c r="B12" s="95" t="s">
        <v>123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124</v>
      </c>
      <c r="C13" s="96"/>
      <c r="D13" s="96"/>
      <c r="E13" s="55">
        <v>32399.4126</v>
      </c>
      <c r="F13" s="17" t="s">
        <v>4</v>
      </c>
      <c r="G13" s="21">
        <v>10378</v>
      </c>
      <c r="H13" s="17" t="s">
        <v>4</v>
      </c>
      <c r="I13" s="2"/>
    </row>
    <row r="14" spans="1:9" x14ac:dyDescent="0.25">
      <c r="A14" s="2"/>
      <c r="B14" s="95" t="s">
        <v>125</v>
      </c>
      <c r="C14" s="96"/>
      <c r="D14" s="96"/>
      <c r="E14" s="55">
        <v>2031621.3902</v>
      </c>
      <c r="F14" s="17" t="s">
        <v>4</v>
      </c>
      <c r="G14" s="21">
        <v>2028769</v>
      </c>
      <c r="H14" s="17" t="s">
        <v>4</v>
      </c>
      <c r="I14" s="2"/>
    </row>
    <row r="15" spans="1:9" x14ac:dyDescent="0.25">
      <c r="A15" s="2"/>
      <c r="B15" s="95" t="s">
        <v>126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127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128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-18263.637199999997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-18583.250850999997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-13407955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-9365436.3783068787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-4042518.6216931213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-1347506.2072310403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88164</v>
      </c>
      <c r="F10" s="9">
        <f>E10/D10</f>
        <v>1175.52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5</v>
      </c>
      <c r="E11" s="21">
        <v>35000</v>
      </c>
      <c r="F11" s="9">
        <f t="shared" ref="F11:F14" si="0">E11/D11</f>
        <v>7000</v>
      </c>
      <c r="G11" s="17" t="s">
        <v>4</v>
      </c>
      <c r="H11" s="2"/>
    </row>
    <row r="12" spans="1:8" x14ac:dyDescent="0.25">
      <c r="A12" s="2"/>
      <c r="B12" s="43" t="s">
        <v>118</v>
      </c>
      <c r="C12" s="28">
        <v>2016</v>
      </c>
      <c r="D12" s="22">
        <v>5</v>
      </c>
      <c r="E12" s="21">
        <v>115423</v>
      </c>
      <c r="F12" s="9">
        <f t="shared" si="0"/>
        <v>23084.6</v>
      </c>
      <c r="G12" s="17" t="s">
        <v>4</v>
      </c>
      <c r="H12" s="2"/>
    </row>
    <row r="13" spans="1:8" x14ac:dyDescent="0.25">
      <c r="A13" s="2"/>
      <c r="B13" s="43" t="s">
        <v>119</v>
      </c>
      <c r="C13" s="28">
        <v>2016</v>
      </c>
      <c r="D13" s="22">
        <v>10</v>
      </c>
      <c r="E13" s="21">
        <v>24282</v>
      </c>
      <c r="F13" s="9">
        <f t="shared" si="0"/>
        <v>2428.1999999999998</v>
      </c>
      <c r="G13" s="17" t="s">
        <v>4</v>
      </c>
      <c r="H13" s="2"/>
    </row>
    <row r="14" spans="1:8" x14ac:dyDescent="0.25">
      <c r="A14" s="2"/>
      <c r="B14" s="43" t="s">
        <v>120</v>
      </c>
      <c r="C14" s="28">
        <v>2016</v>
      </c>
      <c r="D14" s="22">
        <v>5</v>
      </c>
      <c r="E14" s="21">
        <v>20000</v>
      </c>
      <c r="F14" s="9">
        <f t="shared" si="0"/>
        <v>4000</v>
      </c>
      <c r="G14" s="17" t="s">
        <v>4</v>
      </c>
      <c r="H14" s="2"/>
    </row>
    <row r="15" spans="1:8" x14ac:dyDescent="0.25">
      <c r="A15" s="2"/>
      <c r="B15" s="91" t="s">
        <v>52</v>
      </c>
      <c r="C15" s="92"/>
      <c r="D15" s="92"/>
      <c r="E15" s="93"/>
      <c r="F15" s="15">
        <f>SUM(F10:F14)</f>
        <v>37688.32</v>
      </c>
      <c r="G15" s="16" t="s">
        <v>4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</sheetData>
  <sheetProtection password="DFE9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2068241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1939293</v>
      </c>
      <c r="H10" s="17" t="s">
        <v>4</v>
      </c>
      <c r="I10" s="2"/>
    </row>
    <row r="11" spans="1:9" x14ac:dyDescent="0.25">
      <c r="A11" s="2"/>
      <c r="B11" s="91" t="s">
        <v>136</v>
      </c>
      <c r="C11" s="92"/>
      <c r="D11" s="92"/>
      <c r="E11" s="92"/>
      <c r="F11" s="93"/>
      <c r="G11" s="15">
        <f>G9-G10</f>
        <v>128948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-772683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-150000</v>
      </c>
      <c r="H16" s="17" t="s">
        <v>4</v>
      </c>
      <c r="I16" s="2"/>
    </row>
    <row r="17" spans="1:9" x14ac:dyDescent="0.25">
      <c r="A17" s="2"/>
      <c r="B17" s="91" t="s">
        <v>137</v>
      </c>
      <c r="C17" s="92"/>
      <c r="D17" s="92"/>
      <c r="E17" s="92"/>
      <c r="F17" s="93"/>
      <c r="G17" s="15">
        <f>G15-G16</f>
        <v>-622683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138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139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139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2016'!F15</f>
        <v>37688.32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37688.32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4110350.4361478994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2781212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420782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7232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3209226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67500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5440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72940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-282869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-282869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2999297</v>
      </c>
      <c r="F28" s="25" t="s">
        <v>4</v>
      </c>
      <c r="G28" s="1">
        <f>IF(E28&lt;0,0,-E28)</f>
        <v>-2999297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4545287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518413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5063700</v>
      </c>
      <c r="F35" s="25" t="s">
        <v>4</v>
      </c>
      <c r="G35" s="12">
        <f>-E35</f>
        <v>-5063700</v>
      </c>
      <c r="H35" s="25" t="s">
        <v>4</v>
      </c>
      <c r="I35" s="2"/>
    </row>
    <row r="36" spans="1:9" x14ac:dyDescent="0.25">
      <c r="A36" s="2"/>
      <c r="B36" s="91" t="s">
        <v>134</v>
      </c>
      <c r="C36" s="92"/>
      <c r="D36" s="92"/>
      <c r="E36" s="92"/>
      <c r="F36" s="93"/>
      <c r="G36" s="15">
        <f>$G$9+$G$28+$G$30+$G$35</f>
        <v>-3952646.5638521006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132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133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143</v>
      </c>
      <c r="C16" s="86"/>
      <c r="D16" s="86"/>
      <c r="E16" s="87"/>
      <c r="F16" s="100" t="s">
        <v>129</v>
      </c>
      <c r="G16" s="100"/>
      <c r="H16" s="2"/>
    </row>
    <row r="17" spans="1:8" x14ac:dyDescent="0.25">
      <c r="A17" s="2"/>
      <c r="B17" s="79" t="s">
        <v>141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130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131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2017-09-13T12:53:20Z</dcterms:modified>
</cp:coreProperties>
</file>