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<sst xmlns="http://schemas.openxmlformats.org/spreadsheetml/2006/main" count="99" uniqueCount="68">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</sst>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2566090.7847345532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16175.7736</v>
      </c>
      <c r="C3" t="s">
        <v>10</v>
      </c>
    </row>
    <row r="4" spans="1:3" s="25" customFormat="1" x14ac:dyDescent="0.25">
      <c r="A4" s="3" t="s">
        <v>11</v>
      </c>
      <c r="B4" s="45">
        <f>SUM(B2:B3)</f>
        <v>2582266.5583345531</v>
      </c>
      <c r="C4" s="54" t="s">
        <v>10</v>
      </c>
    </row>
    <row r="5" spans="1:3" x14ac:dyDescent="0.25">
      <c r="A5" s="44" t="s">
        <v>0</v>
      </c>
      <c r="B5" s="35">
        <f>Investeringer!E3</f>
        <v>2924303.2453230331</v>
      </c>
      <c r="C5" s="22" t="s">
        <v>10</v>
      </c>
    </row>
    <row r="6" spans="1:3" x14ac:dyDescent="0.25">
      <c r="A6" s="4" t="s">
        <v>1</v>
      </c>
      <c r="B6" s="32">
        <f>Investeringer!F3</f>
        <v>454524.56720568478</v>
      </c>
      <c r="C6" t="s">
        <v>10</v>
      </c>
    </row>
    <row r="7" spans="1:3" x14ac:dyDescent="0.25">
      <c r="A7" s="4" t="s">
        <v>2</v>
      </c>
      <c r="B7" s="32">
        <f>Investeringer!G3</f>
        <v>37832.081911262801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130237.83899066667</v>
      </c>
      <c r="C8" t="s">
        <v>10</v>
      </c>
    </row>
    <row r="9" spans="1:3" s="21" customFormat="1" x14ac:dyDescent="0.25">
      <c r="A9" s="3" t="s">
        <v>44</v>
      </c>
      <c r="B9" s="45">
        <f>SUM(B5:B8)</f>
        <v>3546897.7334306473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2079306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2079306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8208470.2917652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8281129.536585629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2647421</v>
      </c>
      <c r="C2" s="46">
        <v>0</v>
      </c>
      <c r="D2" s="46">
        <f>B2+C2</f>
        <v>2647421</v>
      </c>
      <c r="E2" s="47">
        <f>D2</f>
        <v>2647421</v>
      </c>
      <c r="F2" s="46">
        <v>2566090.7847345532</v>
      </c>
      <c r="G2" s="46">
        <v>0</v>
      </c>
      <c r="H2" s="46">
        <f>F2-G2</f>
        <v>2566090.7847345532</v>
      </c>
      <c r="I2" s="46">
        <f>AVERAGEIF(E2:E4,"&lt;&gt;0")</f>
        <v>2659263.3455066662</v>
      </c>
      <c r="J2" s="46">
        <v>2454297.6306917109</v>
      </c>
      <c r="K2" s="36">
        <f>IF(H2&gt;I2,IF(I2&gt;J2,I2,J2),H2)</f>
        <v>2566090.7847345532</v>
      </c>
    </row>
    <row r="3" spans="1:11" s="22" customFormat="1" x14ac:dyDescent="0.25">
      <c r="A3" s="27">
        <v>2014</v>
      </c>
      <c r="B3" s="46">
        <v>2801996</v>
      </c>
      <c r="C3" s="46"/>
      <c r="D3" s="46">
        <f t="shared" ref="D3:D4" si="0">B3+C3</f>
        <v>2801996</v>
      </c>
      <c r="E3" s="47">
        <f>D3*Pristalsregulering!C7</f>
        <v>2804237.5967999999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2486810</v>
      </c>
      <c r="C4" s="46"/>
      <c r="D4" s="46">
        <f t="shared" si="0"/>
        <v>2486810</v>
      </c>
      <c r="E4" s="47">
        <f>D4*Pristalsregulering!$C$6*Pristalsregulering!$C$7</f>
        <v>2526131.4397199997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15600</v>
      </c>
      <c r="C3" s="39">
        <v>0</v>
      </c>
      <c r="D3" s="39">
        <v>0</v>
      </c>
      <c r="E3" s="38">
        <f>B3</f>
        <v>15600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16175.7736</v>
      </c>
    </row>
    <row r="4" spans="1:8" x14ac:dyDescent="0.25">
      <c r="A4" s="30">
        <v>2014</v>
      </c>
      <c r="B4" s="38">
        <v>19300</v>
      </c>
      <c r="C4" s="39">
        <v>0</v>
      </c>
      <c r="D4" s="39">
        <v>0</v>
      </c>
      <c r="E4" s="38">
        <f>B4*Pristalsregulering!$C$7</f>
        <v>19315.439999999999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13400</v>
      </c>
      <c r="C5" s="39">
        <v>0</v>
      </c>
      <c r="D5" s="39">
        <v>0</v>
      </c>
      <c r="E5" s="38">
        <f>B5*Pristalsregulering!$C$7*Pristalsregulering!$C$6</f>
        <v>13611.880799999997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2686053.1139860367</v>
      </c>
      <c r="C3" s="35">
        <v>441563.29333333328</v>
      </c>
      <c r="D3" s="37">
        <v>37688.32</v>
      </c>
      <c r="E3" s="32">
        <f>B3*Pristalsregulering!C2*Pristalsregulering!C3*Pristalsregulering!C4*Pristalsregulering!C5*Pristalsregulering!C6*Pristalsregulering!C7</f>
        <v>2924303.2453230331</v>
      </c>
      <c r="F3" s="32">
        <v>454524.56720568478</v>
      </c>
      <c r="G3" s="32">
        <f xml:space="preserve"> D3/Pristalsregulering!$C$8</f>
        <v>37832.081911262801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356246</v>
      </c>
      <c r="C3" s="35">
        <v>0</v>
      </c>
      <c r="D3" s="35">
        <v>0</v>
      </c>
      <c r="E3" s="37">
        <v>0</v>
      </c>
      <c r="F3" s="35">
        <f>B3</f>
        <v>356246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130237.83899066667</v>
      </c>
      <c r="K3" s="39">
        <f>G3</f>
        <v>0</v>
      </c>
      <c r="L3" s="40">
        <f>AVERAGE(H3:H5)+AVERAGE(I3:I5)</f>
        <v>0</v>
      </c>
      <c r="M3" s="41">
        <f>SUM(J3:L3)</f>
        <v>130237.83899066667</v>
      </c>
      <c r="N3" s="22"/>
    </row>
    <row r="4" spans="1:14" x14ac:dyDescent="0.25">
      <c r="A4" s="27">
        <v>2014</v>
      </c>
      <c r="B4" s="42">
        <v>0</v>
      </c>
      <c r="C4" s="35">
        <v>189951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190102.96079999997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33931</v>
      </c>
      <c r="C5" s="35">
        <v>4829</v>
      </c>
      <c r="D5" s="35">
        <v>0</v>
      </c>
      <c r="E5" s="37">
        <v>0</v>
      </c>
      <c r="F5" s="35">
        <f>IF(B5="","",B5*Pristalsregulering!$C$7*Pristalsregulering!$C$6)</f>
        <v>34467.51697199999</v>
      </c>
      <c r="G5" s="35">
        <f>IF(C5="","",C5*Pristalsregulering!$C$7*Pristalsregulering!$C$6)</f>
        <v>4905.3561479999989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7412</v>
      </c>
      <c r="E2" s="39">
        <v>0</v>
      </c>
      <c r="F2" s="39">
        <v>0</v>
      </c>
      <c r="G2" s="39">
        <v>2039371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2079306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2017-09-13T12:53:21Z</dcterms:modified>
</cp:coreProperties>
</file>