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<sst xmlns="http://schemas.openxmlformats.org/spreadsheetml/2006/main" count="319" uniqueCount="144">
  <si>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</si>
  <si>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</si>
  <si>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</si>
  <si>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</si>
  <si>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</si>
  <si>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</si>
  <si>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</si>
  <si>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</si>
  <si>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</si>
  <si>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</si>
  <si>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</si>
  <si>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</si>
  <si>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</si>
  <si>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</si>
  <si>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</si>
  <si>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</si>
  <si>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</si>
  <si>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</si>
  <si>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</si>
  <si>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</si>
  <si>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</si>
  <si>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</si>
  <si>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</si>
  <si>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</si>
  <si>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</si>
  <si>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</si>
  <si>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</si>
  <si>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</si>
  <si>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</si>
  <si>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</si>
  <si>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</si>
  <si>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</si>
  <si>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</si>
  <si>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</si>
  <si>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</si>
  <si>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</si>
  <si>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</si>
  <si>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</si>
  <si>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</si>
  <si>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</si>
  <si>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</si>
  <si>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</si>
  <si>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</si>
  <si>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</si>
  <si>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</si>
  <si>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</si>
  <si>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</si>
  <si>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</si>
  <si>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</si>
  <si>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</si>
  <si>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</si>
  <si>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</si>
  <si>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</si>
  <si>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</si>
  <si>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</si>
  <si>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</si>
  <si>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</si>
  <si>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</si>
  <si>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</si>
  <si>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</si>
  <si>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</si>
  <si>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</si>
  <si>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</si>
  <si>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</si>
  <si>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</si>
  <si>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</si>
  <si>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</si>
  <si>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</si>
  <si>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</si>
  <si>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</si>
  <si>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</si>
  <si>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</si>
  <si>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</si>
  <si>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</si>
  <si>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</si>
  <si>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</si>
  <si>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</si>
  <si>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</si>
  <si>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</si>
  <si>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</si>
  <si>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</si>
  <si>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</si>
  <si>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</si>
  <si>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</si>
  <si>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</si>
  <si>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</si>
  <si>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</si>
  <si>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</si>
  <si>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</si>
  <si>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</si>
  <si>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</si>
  <si>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</si>
  <si>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</si>
  <si>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</si>
  <si>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</si>
  <si>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</si>
  <si>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</si>
  <si>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</si>
  <si>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</si>
  <si>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</si>
  <si>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</si>
  <si>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</si>
  <si>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</si>
  <si>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</si>
  <si>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</si>
  <si>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</si>
  <si>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</si>
  <si>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</si>
  <si>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</si>
  <si>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</si>
  <si>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</si>
  <si>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</si>
  <si>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</si>
  <si>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</si>
  <si>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</si>
  <si>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</si>
  <si>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</si>
  <si>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Skyllevandsbehandling, inkl. UV-filter mv., SRO</t>
  </si>
  <si>
    <t>Stik på ledningsnet, Mek./EL</t>
  </si>
  <si>
    <t>Afregningsmålere, elektroniske &gt;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</si>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</sst>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4777191.1210853904</v>
      </c>
      <c r="F9" s="13" t="s">
        <v>4</v>
      </c>
      <c r="G9" s="48">
        <v>4780578.3317811461</v>
      </c>
      <c r="H9" s="13" t="s">
        <v>4</v>
      </c>
      <c r="I9" s="48">
        <v>4784267.2448787289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1468366.2137707598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2160123.6089740642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1508156.3097628858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-229654.53512027493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-33518.958951499888</v>
      </c>
      <c r="F14" s="8" t="s">
        <v>4</v>
      </c>
      <c r="G14" s="9">
        <f>E14*(1+$E$25/100)</f>
        <v>-34105.540733151138</v>
      </c>
      <c r="H14" s="8" t="s">
        <v>4</v>
      </c>
      <c r="I14" s="9">
        <f>G14*(1+$E$25/100)</f>
        <v>-34702.387695981284</v>
      </c>
      <c r="J14" s="8" t="s">
        <v>4</v>
      </c>
      <c r="K14" s="51">
        <f>I14*(1+$E$25/100)</f>
        <v>-35309.679480660961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-131204.08666666684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-445877.22313270112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-586.58178165124809</v>
      </c>
      <c r="F19" s="8" t="s">
        <v>4</v>
      </c>
      <c r="G19" s="42">
        <f>(G17+G14)*($E$25/100)</f>
        <v>-596.846962830145</v>
      </c>
      <c r="H19" s="8" t="s">
        <v>4</v>
      </c>
      <c r="I19" s="42">
        <f>(I17+I14)*($E$25/100)</f>
        <v>-607.29178467967256</v>
      </c>
      <c r="J19" s="8" t="s">
        <v>4</v>
      </c>
      <c r="K19" s="42">
        <f>SUM(K10:K14,K17:K18)*($E$25/100)</f>
        <v>85254.433563368555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-58791.353387685653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4743085.5803522393</v>
      </c>
      <c r="F21" s="38" t="s">
        <v>4</v>
      </c>
      <c r="G21" s="49">
        <f>SUM(G9:G20)</f>
        <v>4745875.9440851649</v>
      </c>
      <c r="H21" s="38" t="s">
        <v>4</v>
      </c>
      <c r="I21" s="49">
        <f>SUM(I9:I20)</f>
        <v>4748957.5653980682</v>
      </c>
      <c r="J21" s="38" t="s">
        <v>4</v>
      </c>
      <c r="K21" s="52">
        <f>SUM(K9:K20)</f>
        <v>4321063.6882830895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1393898.4315082233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2050573.5436942605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1431670.58389966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4876142.5591021441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6367.7103999999999</v>
      </c>
      <c r="F11" s="17" t="s">
        <v>4</v>
      </c>
      <c r="G11" s="21">
        <v>27273.67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3244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1374949.2627999999</v>
      </c>
      <c r="F14" s="17" t="s">
        <v>4</v>
      </c>
      <c r="G14" s="21">
        <v>1350256.25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-32942.465799999889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-33518.958951499888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847286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847286.46666666667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-0.46666666667442769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156344</v>
      </c>
      <c r="F10" s="9">
        <f>E10/D10</f>
        <v>15634.4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193952</v>
      </c>
      <c r="F11" s="9">
        <f t="shared" ref="F11:F12" si="0">E11/D11</f>
        <v>2586.0266666666666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10</v>
      </c>
      <c r="E12" s="21">
        <v>649455</v>
      </c>
      <c r="F12" s="9">
        <f t="shared" si="0"/>
        <v>64945.5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83165.926666666666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1402132.92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1616998.6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-214865.68000000017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68020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27500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40520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101747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123438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-21691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83165.926666666666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18333.333333333336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64832.593333333331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3413558.3602006319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1614135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246836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2884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28833.333333333336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1892688.3333333333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369707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369707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-999571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-999571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1262824.333333333</v>
      </c>
      <c r="F28" s="25" t="s">
        <v>4</v>
      </c>
      <c r="G28" s="1">
        <f>IF(E28&lt;0,0,-E28)</f>
        <v>-1262824.333333333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2529284.25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67327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2596611.25</v>
      </c>
      <c r="F35" s="25" t="s">
        <v>4</v>
      </c>
      <c r="G35" s="12">
        <f>-E35</f>
        <v>-2596611.25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-445877.22313270112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2017-09-13T12:53:29Z</dcterms:modified>
</cp:coreProperties>
</file>