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l="1"/>
  <c r="K18" i="22" s="1"/>
  <c r="F11" i="20"/>
  <c r="F12" i="20" s="1"/>
  <c r="D11" i="20"/>
  <c r="D12" i="20" s="1"/>
  <c r="E17" i="22" l="1"/>
  <c r="E20" i="22" s="1"/>
  <c r="G17" i="22" l="1"/>
  <c r="G20" i="22" s="1"/>
  <c r="G18" i="19"/>
  <c r="G19" i="19" s="1"/>
  <c r="E14" i="22" s="1"/>
  <c r="G12" i="7"/>
  <c r="I17" i="22" l="1"/>
  <c r="I20" i="22" s="1"/>
  <c r="G14" i="22"/>
  <c r="E19" i="22"/>
  <c r="E21" i="22" s="1"/>
  <c r="E15" i="13"/>
  <c r="F11" i="11"/>
  <c r="F12" i="11"/>
  <c r="K17" i="22" l="1"/>
  <c r="I14" i="22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<sst xmlns="http://schemas.openxmlformats.org/spreadsheetml/2006/main" count="319" uniqueCount="144">
  <si>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</si>
  <si>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</si>
  <si>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</si>
  <si>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</si>
  <si>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</si>
  <si>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</si>
  <si>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</si>
  <si>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</si>
  <si>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</si>
  <si>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</si>
  <si>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</si>
  <si>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</si>
  <si>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</si>
  <si>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</si>
  <si>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</si>
  <si>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</si>
  <si>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</si>
  <si>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</si>
  <si>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</si>
  <si>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</si>
  <si>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</si>
  <si>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</si>
  <si>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</si>
  <si>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</si>
  <si>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</si>
  <si>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</si>
  <si>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</si>
  <si>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</si>
  <si>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</si>
  <si>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</si>
  <si>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</si>
  <si>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</si>
  <si>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</si>
  <si>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</si>
  <si>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</si>
  <si>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</si>
  <si>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</si>
  <si>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</si>
  <si>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</si>
  <si>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</si>
  <si>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</si>
  <si>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</si>
  <si>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</si>
  <si>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</si>
  <si>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</si>
  <si>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</si>
  <si>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</si>
  <si>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</si>
  <si>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</si>
  <si>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</si>
  <si>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</si>
  <si>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</si>
  <si>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</si>
  <si>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</si>
  <si>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</si>
  <si>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</si>
  <si>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</si>
  <si>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</si>
  <si>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</si>
  <si>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</si>
  <si>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</si>
  <si>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</si>
  <si>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</si>
  <si>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</si>
  <si>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</si>
  <si>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</si>
  <si>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</si>
  <si>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</si>
  <si>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</si>
  <si>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</si>
  <si>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</si>
  <si>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</si>
  <si>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</si>
  <si>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</si>
  <si>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</si>
  <si>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</si>
  <si>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</si>
  <si>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</si>
  <si>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</si>
  <si>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</si>
  <si>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</si>
  <si>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</si>
  <si>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</si>
  <si>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</si>
  <si>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</si>
  <si>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</si>
  <si>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</si>
  <si>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</si>
  <si>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</si>
  <si>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</si>
  <si>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</si>
  <si>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</si>
  <si>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</si>
  <si>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</si>
  <si>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</si>
  <si>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</si>
  <si>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</si>
  <si>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</si>
  <si>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</si>
  <si>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</si>
  <si>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</si>
  <si>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</si>
  <si>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</si>
  <si>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</si>
  <si>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</si>
  <si>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</si>
  <si>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</si>
  <si>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</si>
  <si>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</si>
  <si>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</si>
  <si>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</si>
  <si>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</si>
  <si>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</si>
  <si>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</si>
  <si>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</si>
  <si>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</si>
  <si>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</si>
  <si>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&gt; Ø110 mm</t>
  </si>
  <si>
    <t>Ø110 mm &lt; Ledningsnet ≤ Ø 250 mm</t>
  </si>
  <si>
    <t>Boring (inkl. etablering, forerør, filter og prøvepumpning)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</si>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</sst>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3362497.2782033258</v>
      </c>
      <c r="F9" s="13" t="s">
        <v>4</v>
      </c>
      <c r="G9" s="48">
        <v>3375544.8651344092</v>
      </c>
      <c r="H9" s="13" t="s">
        <v>4</v>
      </c>
      <c r="I9" s="48">
        <v>3388904.3553917427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1081558.8023226114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897599.52965236839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1764240.498521962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-129792.13942124625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-26047.71774549998</v>
      </c>
      <c r="F14" s="8" t="s">
        <v>4</v>
      </c>
      <c r="G14" s="9">
        <f>E14*(1+$E$25/100)</f>
        <v>-26503.552806046231</v>
      </c>
      <c r="H14" s="8" t="s">
        <v>4</v>
      </c>
      <c r="I14" s="9">
        <f>G14*(1+$E$25/100)</f>
        <v>-26967.364980152041</v>
      </c>
      <c r="J14" s="8" t="s">
        <v>4</v>
      </c>
      <c r="K14" s="51">
        <f>I14*(1+$E$25/100)</f>
        <v>-27439.293867304703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9527.0266666666648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-8.2590068690478802E-2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-455.83506054624968</v>
      </c>
      <c r="F19" s="8" t="s">
        <v>4</v>
      </c>
      <c r="G19" s="42">
        <f>(G17+G14)*($E$25/100)</f>
        <v>-463.81217410580911</v>
      </c>
      <c r="H19" s="8" t="s">
        <v>4</v>
      </c>
      <c r="I19" s="42">
        <f>(I17+I14)*($E$25/100)</f>
        <v>-471.92888715266076</v>
      </c>
      <c r="J19" s="8" t="s">
        <v>4</v>
      </c>
      <c r="K19" s="42">
        <f>SUM(K10:K14,K17:K18)*($E$25/100)</f>
        <v>62757.929451146847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-31989.411715698214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3335993.7253972795</v>
      </c>
      <c r="F21" s="38" t="s">
        <v>4</v>
      </c>
      <c r="G21" s="49">
        <f>SUM(G9:G20)</f>
        <v>3348577.5001542568</v>
      </c>
      <c r="H21" s="38" t="s">
        <v>4</v>
      </c>
      <c r="I21" s="49">
        <f>SUM(I9:I20)</f>
        <v>3361465.0615244382</v>
      </c>
      <c r="J21" s="38" t="s">
        <v>4</v>
      </c>
      <c r="K21" s="52">
        <f>SUM(K9:K20)</f>
        <v>3626462.8590204371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1026707.849855747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852078.02029983641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1674767.53457702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3553553.4047326036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3517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1621365.31</v>
      </c>
      <c r="F14" s="17" t="s">
        <v>4</v>
      </c>
      <c r="G14" s="21">
        <v>1624648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-25599.722599999979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-26047.71774549998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-2035714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-1393633.6216931217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-642080.37830687826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-214026.79276895942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382357</v>
      </c>
      <c r="F10" s="9">
        <f>E10/D10</f>
        <v>38235.699999999997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288462</v>
      </c>
      <c r="F11" s="9">
        <f t="shared" ref="F11:F12" si="0">E11/D11</f>
        <v>3846.16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30</v>
      </c>
      <c r="E12" s="21">
        <v>77975</v>
      </c>
      <c r="F12" s="9">
        <f t="shared" si="0"/>
        <v>2599.1666666666665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44681.026666666665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1648039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1624700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23339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15007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-14000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29007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32500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50000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-17500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44681.026666666665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70000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-25318.973333333335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3714296.9174099313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509097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169983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28029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140333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847442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192500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192500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-397623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-642319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-1039942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93915</v>
      </c>
      <c r="F30" s="25" t="s">
        <v>4</v>
      </c>
      <c r="G30" s="12">
        <f>-$E$30</f>
        <v>-93915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3588684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31698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3620382</v>
      </c>
      <c r="F35" s="25" t="s">
        <v>4</v>
      </c>
      <c r="G35" s="12">
        <f>-E35</f>
        <v>-3620382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-8.2590068690478802E-2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2017-09-13T12:54:33Z</dcterms:modified>
</cp:coreProperties>
</file>