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45" windowWidth="10425" windowHeight="894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l="1"/>
  <c r="F11" i="20"/>
  <c r="F12" i="20" s="1"/>
  <c r="D11" i="20"/>
  <c r="D12" i="20" s="1"/>
  <c r="E17" i="22" l="1"/>
  <c r="G17" i="22" s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2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<sst xmlns="http://schemas.openxmlformats.org/spreadsheetml/2006/main" count="317" uniqueCount="143">
  <si>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</si>
  <si>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</si>
  <si>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</si>
  <si>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</si>
  <si>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</si>
  <si>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</si>
  <si>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</si>
  <si>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</si>
  <si>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</si>
  <si>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</si>
  <si>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</si>
  <si>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</si>
  <si>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</si>
  <si>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</si>
  <si>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</si>
  <si>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</si>
  <si>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</si>
  <si>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</si>
  <si>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</si>
  <si>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</si>
  <si>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</si>
  <si>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</si>
  <si>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</si>
  <si>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</si>
  <si>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</si>
  <si>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</si>
  <si>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</si>
  <si>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</si>
  <si>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</si>
  <si>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</si>
  <si>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</si>
  <si>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</si>
  <si>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</si>
  <si>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</si>
  <si>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</si>
  <si>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</si>
  <si>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</si>
  <si>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</si>
  <si>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</si>
  <si>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</si>
  <si>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</si>
  <si>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</si>
  <si>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</si>
  <si>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</si>
  <si>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</si>
  <si>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</si>
  <si>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</si>
  <si>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</si>
  <si>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</si>
  <si>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</si>
  <si>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</si>
  <si>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</si>
  <si>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</si>
  <si>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</si>
  <si>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</si>
  <si>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</si>
  <si>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</si>
  <si>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</si>
  <si>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</si>
  <si>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</si>
  <si>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</si>
  <si>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</si>
  <si>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</si>
  <si>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</si>
  <si>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</si>
  <si>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</si>
  <si>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</si>
  <si>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</si>
  <si>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</si>
  <si>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</si>
  <si>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</si>
  <si>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</si>
  <si>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</si>
  <si>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</si>
  <si>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</si>
  <si>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</si>
  <si>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</si>
  <si>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</si>
  <si>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</si>
  <si>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</si>
  <si>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</si>
  <si>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</si>
  <si>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</si>
  <si>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</si>
  <si>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</si>
  <si>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</si>
  <si>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</si>
  <si>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</si>
  <si>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</si>
  <si>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</si>
  <si>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</si>
  <si>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</si>
  <si>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</si>
  <si>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</si>
  <si>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</si>
  <si>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</si>
  <si>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</si>
  <si>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</si>
  <si>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</si>
  <si>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</si>
  <si>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</si>
  <si>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</si>
  <si>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</si>
  <si>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</si>
  <si>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</si>
  <si>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</si>
  <si>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</si>
  <si>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</si>
  <si>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</si>
  <si>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</si>
  <si>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</si>
  <si>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</si>
  <si>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</si>
  <si>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</si>
  <si>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</si>
  <si>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</si>
  <si>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</si>
  <si>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≤ Ø 110mm (Qn 10)</t>
  </si>
  <si>
    <t>Pumpestation (inkl. evt. hydrofor)/trykforøger, Konstruktioner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</si>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</sst>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3686000.0659825839</v>
      </c>
      <c r="F9" s="13" t="s">
        <v>4</v>
      </c>
      <c r="G9" s="48">
        <v>3690365.4260590998</v>
      </c>
      <c r="H9" s="13" t="s">
        <v>4</v>
      </c>
      <c r="I9" s="48">
        <v>3695011.3079256201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1482331.0595569459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1632070.4930419326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1428403.392890506</v>
      </c>
      <c r="L12" s="8" t="s">
        <v>4</v>
      </c>
      <c r="M12" s="2"/>
    </row>
    <row r="13" spans="1:13" x14ac:dyDescent="0.25">
      <c r="A13" s="2"/>
      <c r="B13" s="46" t="s">
        <v>142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-199822.45534190832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-24821.457677500075</v>
      </c>
      <c r="F14" s="8" t="s">
        <v>4</v>
      </c>
      <c r="G14" s="9">
        <f>E14*(1+$E$25/100)</f>
        <v>-25255.833186856329</v>
      </c>
      <c r="H14" s="8" t="s">
        <v>4</v>
      </c>
      <c r="I14" s="9">
        <f>G14*(1+$E$25/100)</f>
        <v>-25697.810267626315</v>
      </c>
      <c r="J14" s="8" t="s">
        <v>4</v>
      </c>
      <c r="K14" s="51">
        <f>I14*(1+$E$25/100)</f>
        <v>-26147.521947309779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-52720.84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-434.37550935625137</v>
      </c>
      <c r="F19" s="8" t="s">
        <v>4</v>
      </c>
      <c r="G19" s="42">
        <f>(G17+G14)*($E$25/100)</f>
        <v>-441.97708076998578</v>
      </c>
      <c r="H19" s="8" t="s">
        <v>4</v>
      </c>
      <c r="I19" s="42">
        <f>(I17+I14)*($E$25/100)</f>
        <v>-449.71167968346055</v>
      </c>
      <c r="J19" s="8" t="s">
        <v>4</v>
      </c>
      <c r="K19" s="42">
        <f>SUM(K10:K14,K17:K18)*($E$25/100)</f>
        <v>75544.611943502925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-50414.931934802451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3660744.2327957279</v>
      </c>
      <c r="F21" s="38" t="s">
        <v>4</v>
      </c>
      <c r="G21" s="49">
        <f>SUM(G9:G20)</f>
        <v>3664667.6157914735</v>
      </c>
      <c r="H21" s="38" t="s">
        <v>4</v>
      </c>
      <c r="I21" s="49">
        <f>SUM(I9:I20)</f>
        <v>3668863.7859783103</v>
      </c>
      <c r="J21" s="38" t="s">
        <v>4</v>
      </c>
      <c r="K21" s="52">
        <f>SUM(K9:K20)</f>
        <v>4289243.808208867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1407155.0540422108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1549300.4939959513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1355962.3139231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4312417.8619612623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119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120</v>
      </c>
      <c r="C11" s="96"/>
      <c r="D11" s="96"/>
      <c r="E11" s="55">
        <v>10861.568600000001</v>
      </c>
      <c r="F11" s="17" t="s">
        <v>4</v>
      </c>
      <c r="G11" s="21">
        <v>4876</v>
      </c>
      <c r="H11" s="17" t="s">
        <v>4</v>
      </c>
      <c r="I11" s="2"/>
    </row>
    <row r="12" spans="1:9" x14ac:dyDescent="0.25">
      <c r="A12" s="2"/>
      <c r="B12" s="95" t="s">
        <v>121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122</v>
      </c>
      <c r="C13" s="96"/>
      <c r="D13" s="96"/>
      <c r="E13" s="55">
        <v>32399.4126</v>
      </c>
      <c r="F13" s="17" t="s">
        <v>4</v>
      </c>
      <c r="G13" s="21">
        <v>3062</v>
      </c>
      <c r="H13" s="17" t="s">
        <v>4</v>
      </c>
      <c r="I13" s="2"/>
    </row>
    <row r="14" spans="1:9" x14ac:dyDescent="0.25">
      <c r="A14" s="2"/>
      <c r="B14" s="95" t="s">
        <v>123</v>
      </c>
      <c r="C14" s="96"/>
      <c r="D14" s="96"/>
      <c r="E14" s="55">
        <v>1295696.5718</v>
      </c>
      <c r="F14" s="17" t="s">
        <v>4</v>
      </c>
      <c r="G14" s="21">
        <v>1306625</v>
      </c>
      <c r="H14" s="17" t="s">
        <v>4</v>
      </c>
      <c r="I14" s="2"/>
    </row>
    <row r="15" spans="1:9" x14ac:dyDescent="0.25">
      <c r="A15" s="2"/>
      <c r="B15" s="95" t="s">
        <v>124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126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-24394.553000000073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-24821.457677500075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-5884473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-4137571.1349206348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-1746901.8650793652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-582300.62169312174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6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10</v>
      </c>
      <c r="E10" s="21">
        <v>378908</v>
      </c>
      <c r="F10" s="9">
        <f>E10/D10</f>
        <v>37890.800000000003</v>
      </c>
      <c r="G10" s="17" t="s">
        <v>4</v>
      </c>
      <c r="H10" s="2"/>
    </row>
    <row r="11" spans="1:8" ht="26.25" x14ac:dyDescent="0.25">
      <c r="A11" s="2"/>
      <c r="B11" s="43" t="s">
        <v>118</v>
      </c>
      <c r="C11" s="28">
        <v>2016</v>
      </c>
      <c r="D11" s="22">
        <v>25</v>
      </c>
      <c r="E11" s="21">
        <v>370909</v>
      </c>
      <c r="F11" s="9">
        <f t="shared" ref="F11" si="0">E11/D11</f>
        <v>14836.36</v>
      </c>
      <c r="G11" s="17" t="s">
        <v>4</v>
      </c>
      <c r="H11" s="2"/>
    </row>
    <row r="12" spans="1:8" x14ac:dyDescent="0.25">
      <c r="A12" s="2"/>
      <c r="B12" s="91" t="s">
        <v>52</v>
      </c>
      <c r="C12" s="92"/>
      <c r="D12" s="92"/>
      <c r="E12" s="93"/>
      <c r="F12" s="15">
        <f>SUM(F10:F11)</f>
        <v>52727.16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</sheetData>
  <sheetProtection password="DFE9" sheet="1" objects="1" scenarios="1"/>
  <mergeCells count="4">
    <mergeCell ref="B12:E12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1339662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1382998</v>
      </c>
      <c r="H10" s="17" t="s">
        <v>4</v>
      </c>
      <c r="I10" s="2"/>
    </row>
    <row r="11" spans="1:9" x14ac:dyDescent="0.25">
      <c r="A11" s="2"/>
      <c r="B11" s="91" t="s">
        <v>134</v>
      </c>
      <c r="C11" s="92"/>
      <c r="D11" s="92"/>
      <c r="E11" s="92"/>
      <c r="F11" s="93"/>
      <c r="G11" s="15">
        <f>G9-G10</f>
        <v>-43336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-67112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-60000</v>
      </c>
      <c r="H16" s="17" t="s">
        <v>4</v>
      </c>
      <c r="I16" s="2"/>
    </row>
    <row r="17" spans="1:9" x14ac:dyDescent="0.25">
      <c r="A17" s="2"/>
      <c r="B17" s="91" t="s">
        <v>135</v>
      </c>
      <c r="C17" s="92"/>
      <c r="D17" s="92"/>
      <c r="E17" s="92"/>
      <c r="F17" s="93"/>
      <c r="G17" s="15">
        <f>G15-G16</f>
        <v>-7112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136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2016'!F12</f>
        <v>52727.16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55000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-2272.8399999999965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5145100.1536098402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1090928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304081.56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14478.12000000001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105333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1514820.6800000002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146520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146520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-749817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-749817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911523.68000000017</v>
      </c>
      <c r="F28" s="25" t="s">
        <v>4</v>
      </c>
      <c r="G28" s="1">
        <f>IF(E28&lt;0,0,-E28)</f>
        <v>-911523.68000000017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1046612.4736098405</v>
      </c>
      <c r="F30" s="25" t="s">
        <v>4</v>
      </c>
      <c r="G30" s="12">
        <f>-$E$30</f>
        <v>-1046612.4736098405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3154838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32126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3186964</v>
      </c>
      <c r="F35" s="25" t="s">
        <v>4</v>
      </c>
      <c r="G35" s="12">
        <f>-E35</f>
        <v>-3186964</v>
      </c>
      <c r="H35" s="25" t="s">
        <v>4</v>
      </c>
      <c r="I35" s="2"/>
    </row>
    <row r="36" spans="1:9" x14ac:dyDescent="0.25">
      <c r="A36" s="2"/>
      <c r="B36" s="91" t="s">
        <v>132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131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140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141</v>
      </c>
      <c r="C16" s="86"/>
      <c r="D16" s="86"/>
      <c r="E16" s="87"/>
      <c r="F16" s="100" t="s">
        <v>127</v>
      </c>
      <c r="G16" s="100"/>
      <c r="H16" s="2"/>
    </row>
    <row r="17" spans="1:8" x14ac:dyDescent="0.25">
      <c r="A17" s="2"/>
      <c r="B17" s="79" t="s">
        <v>139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2017-09-13T12:54:51Z</dcterms:modified>
</cp:coreProperties>
</file>