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l="1"/>
  <c r="G17" i="22" l="1"/>
  <c r="E20" i="22"/>
  <c r="G18" i="19"/>
  <c r="G19" i="19" s="1"/>
  <c r="E14" i="22" s="1"/>
  <c r="G14" i="22" s="1"/>
  <c r="I14" i="22" s="1"/>
  <c r="K14" i="22" s="1"/>
  <c r="G12" i="7"/>
  <c r="E19" i="22" l="1"/>
  <c r="E21" i="22" s="1"/>
  <c r="I17" i="22"/>
  <c r="G20" i="22"/>
  <c r="G19" i="22"/>
  <c r="E15" i="13"/>
  <c r="G21" i="22" l="1"/>
  <c r="I20" i="22"/>
  <c r="K17" i="22"/>
  <c r="I19" i="22"/>
  <c r="I21" i="22" s="1"/>
  <c r="G30" i="13"/>
  <c r="E35" i="13" l="1"/>
  <c r="G35" i="13" s="1"/>
  <c r="E27" i="13"/>
  <c r="E19" i="13"/>
  <c r="G11" i="12"/>
  <c r="G29" i="12"/>
  <c r="G23" i="12"/>
  <c r="G17" i="12"/>
  <c r="F10" i="11"/>
  <c r="F1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<sst xmlns="http://schemas.openxmlformats.org/spreadsheetml/2006/main" count="315" uniqueCount="142">
  <si>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</si>
  <si>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</si>
  <si>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</si>
  <si>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</si>
  <si>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</si>
  <si>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</si>
  <si>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</si>
  <si>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</si>
  <si>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</si>
  <si>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</si>
  <si>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</si>
  <si>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</si>
  <si>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</si>
  <si>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</si>
  <si>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</si>
  <si>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</si>
  <si>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</si>
  <si>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</si>
  <si>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</si>
  <si>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</si>
  <si>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</si>
  <si>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</si>
  <si>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</si>
  <si>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</si>
  <si>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</si>
  <si>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</si>
  <si>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</si>
  <si>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</si>
  <si>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</si>
  <si>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</si>
  <si>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</si>
  <si>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</si>
  <si>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</si>
  <si>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</si>
  <si>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</si>
  <si>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</si>
  <si>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</si>
  <si>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</si>
  <si>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</si>
  <si>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</si>
  <si>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</si>
  <si>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</si>
  <si>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</si>
  <si>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</si>
  <si>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</si>
  <si>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</si>
  <si>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</si>
  <si>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</si>
  <si>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</si>
  <si>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</si>
  <si>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</si>
  <si>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</si>
  <si>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</si>
  <si>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</si>
  <si>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</si>
  <si>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</si>
  <si>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</si>
  <si>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</si>
  <si>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</si>
  <si>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</si>
  <si>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</si>
  <si>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</si>
  <si>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</si>
  <si>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</si>
  <si>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</si>
  <si>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</si>
  <si>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</si>
  <si>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</si>
  <si>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</si>
  <si>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</si>
  <si>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</si>
  <si>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</si>
  <si>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</si>
  <si>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</si>
  <si>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</si>
  <si>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</si>
  <si>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</si>
  <si>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</si>
  <si>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</si>
  <si>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</si>
  <si>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</si>
  <si>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</si>
  <si>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</si>
  <si>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</si>
  <si>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</si>
  <si>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</si>
  <si>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</si>
  <si>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</si>
  <si>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</si>
  <si>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</si>
  <si>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</si>
  <si>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</si>
  <si>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</si>
  <si>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</si>
  <si>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</si>
  <si>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</si>
  <si>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</si>
  <si>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</si>
  <si>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</si>
  <si>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</si>
  <si>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</si>
  <si>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</si>
  <si>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</si>
  <si>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</si>
  <si>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</si>
  <si>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</si>
  <si>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</si>
  <si>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</si>
  <si>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</si>
  <si>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</si>
  <si>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</si>
  <si>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</si>
  <si>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</si>
  <si>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</si>
  <si>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</si>
  <si>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</si>
  <si>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</si>
  <si>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Råvandsstation komplet montering og boringshus/tørbrønd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</si>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</sst>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1487762.0844763562</v>
      </c>
      <c r="F9" s="13" t="s">
        <v>4</v>
      </c>
      <c r="G9" s="48">
        <v>1480455.5993921345</v>
      </c>
      <c r="H9" s="13" t="s">
        <v>4</v>
      </c>
      <c r="I9" s="48">
        <v>1473189.3746322964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832488.81462058541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1021892.5380777085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34563.501141757115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-118121.16304953312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-25983.303687</v>
      </c>
      <c r="F14" s="8" t="s">
        <v>4</v>
      </c>
      <c r="G14" s="9">
        <f>E14*(1+$E$25/100)</f>
        <v>-26438.011501522502</v>
      </c>
      <c r="H14" s="8" t="s">
        <v>4</v>
      </c>
      <c r="I14" s="9">
        <f>G14*(1+$E$25/100)</f>
        <v>-26900.676702799148</v>
      </c>
      <c r="J14" s="8" t="s">
        <v>4</v>
      </c>
      <c r="K14" s="51">
        <f>I14*(1+$E$25/100)</f>
        <v>-27371.438545098135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-15031.5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-382375.61169927381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-454.70781452250003</v>
      </c>
      <c r="F19" s="8" t="s">
        <v>4</v>
      </c>
      <c r="G19" s="42">
        <f>(G17+G14)*($E$25/100)</f>
        <v>-462.66520127664381</v>
      </c>
      <c r="H19" s="8" t="s">
        <v>4</v>
      </c>
      <c r="I19" s="42">
        <f>(I17+I14)*($E$25/100)</f>
        <v>-470.76184229898513</v>
      </c>
      <c r="J19" s="8" t="s">
        <v>4</v>
      </c>
      <c r="K19" s="42">
        <f>SUM(K10:K14,K17:K18)*($E$25/100)</f>
        <v>30510.41441429485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-30032.960630449448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1461324.0729748337</v>
      </c>
      <c r="F21" s="38" t="s">
        <v>4</v>
      </c>
      <c r="G21" s="49">
        <f>SUM(G9:G20)</f>
        <v>1453554.9226893354</v>
      </c>
      <c r="H21" s="38" t="s">
        <v>4</v>
      </c>
      <c r="I21" s="49">
        <f>SUM(I9:I20)</f>
        <v>1445817.9360871983</v>
      </c>
      <c r="J21" s="38" t="s">
        <v>4</v>
      </c>
      <c r="K21" s="52">
        <f>SUM(K9:K20)</f>
        <v>1346522.5943299914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790269.37698863156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970067.54353097209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32810.6228385676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1793147.5433581714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32398.416399999998</v>
      </c>
      <c r="F13" s="17" t="s">
        <v>4</v>
      </c>
      <c r="G13" s="21">
        <v>6862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0</v>
      </c>
      <c r="F14" s="17" t="s">
        <v>4</v>
      </c>
      <c r="G14" s="21">
        <v>0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-25536.416399999998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-25983.303687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-2547190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-1776616.6216931217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-770573.37830687826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-256857.79276895942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30</v>
      </c>
      <c r="E10" s="21">
        <v>339165</v>
      </c>
      <c r="F10" s="9">
        <f>E10/D10</f>
        <v>11305.5</v>
      </c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11305.5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13401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42470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-29069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-32268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-35000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2732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2016'!F11</f>
        <v>11305.5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11305.5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847835.38830072619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828752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44722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-3146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8000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878328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-339165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-339165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539163</v>
      </c>
      <c r="F28" s="25" t="s">
        <v>4</v>
      </c>
      <c r="G28" s="1">
        <f>IF(E28&lt;0,0,-E28)</f>
        <v>-539163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691048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691048</v>
      </c>
      <c r="F35" s="25" t="s">
        <v>4</v>
      </c>
      <c r="G35" s="12">
        <f>-E35</f>
        <v>-691048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-382375.61169927381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2017-09-13T12:55:44Z</dcterms:modified>
</cp:coreProperties>
</file>