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<sst xmlns="http://schemas.openxmlformats.org/spreadsheetml/2006/main" count="100" uniqueCount="69">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</sst>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773871.40523806692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9464.0896173333331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783335.49485540029</v>
      </c>
      <c r="C4" s="54" t="s">
        <v>10</v>
      </c>
    </row>
    <row r="5" spans="1:3" x14ac:dyDescent="0.25">
      <c r="A5" s="44" t="s">
        <v>0</v>
      </c>
      <c r="B5" s="35">
        <f>Investeringer!E3</f>
        <v>902261.84719559457</v>
      </c>
      <c r="C5" s="22" t="s">
        <v>10</v>
      </c>
    </row>
    <row r="6" spans="1:3" x14ac:dyDescent="0.25">
      <c r="A6" s="4" t="s">
        <v>1</v>
      </c>
      <c r="B6" s="32">
        <f>Investeringer!F3</f>
        <v>47945.626977936809</v>
      </c>
      <c r="C6" t="s">
        <v>10</v>
      </c>
    </row>
    <row r="7" spans="1:3" x14ac:dyDescent="0.25">
      <c r="A7" s="4" t="s">
        <v>2</v>
      </c>
      <c r="B7" s="32">
        <f>Investeringer!G3</f>
        <v>11348.624774141739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961556.0989476731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32522.74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32522.74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1777414.3338030733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1793147.5433581711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576905.26</v>
      </c>
      <c r="C2" s="46">
        <v>0</v>
      </c>
      <c r="D2" s="46">
        <f>B2+C2</f>
        <v>576905.26</v>
      </c>
      <c r="E2" s="47">
        <f>D2</f>
        <v>576905.26</v>
      </c>
      <c r="F2" s="46">
        <v>857733.30429257033</v>
      </c>
      <c r="G2" s="46">
        <v>0</v>
      </c>
      <c r="H2" s="46">
        <f>F2-G2</f>
        <v>857733.30429257033</v>
      </c>
      <c r="I2" s="46">
        <f>AVERAGEIF(E2:E4,"&lt;&gt;0")</f>
        <v>674360.87736133335</v>
      </c>
      <c r="J2" s="46">
        <v>773871.40523806692</v>
      </c>
      <c r="K2" s="36">
        <f>IF(H2&gt;I2,IF(I2&gt;J2,I2,J2),H2)</f>
        <v>773871.40523806692</v>
      </c>
    </row>
    <row r="3" spans="1:11" s="22" customFormat="1" x14ac:dyDescent="0.25">
      <c r="A3" s="27">
        <v>2014</v>
      </c>
      <c r="B3" s="46">
        <v>773135</v>
      </c>
      <c r="C3" s="46"/>
      <c r="D3" s="46">
        <f t="shared" ref="D3:D4" si="0">B3+C3</f>
        <v>773135</v>
      </c>
      <c r="E3" s="47">
        <f>D3*Pristalsregulering!C7</f>
        <v>773753.50799999991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661957</v>
      </c>
      <c r="C4" s="46"/>
      <c r="D4" s="46">
        <f t="shared" si="0"/>
        <v>661957</v>
      </c>
      <c r="E4" s="47">
        <f>D4*Pristalsregulering!$C$6*Pristalsregulering!$C$7</f>
        <v>672423.86408399988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7765</v>
      </c>
      <c r="C3" s="39">
        <v>1920</v>
      </c>
      <c r="D3" s="39">
        <v>0</v>
      </c>
      <c r="E3" s="38">
        <f>B3</f>
        <v>7765</v>
      </c>
      <c r="F3" s="39">
        <f t="shared" ref="F3:G3" si="0">C3</f>
        <v>1920</v>
      </c>
      <c r="G3" s="40">
        <f t="shared" si="0"/>
        <v>0</v>
      </c>
      <c r="H3" s="41">
        <f>IF(E3=0,0,AVERAGEIF(E3:E5,"&lt;&gt;0"))+IF(F3=0,0,AVERAGEIF(F3:F5,"&lt;&gt;0"))+IF(G3=0,0,AVERAGEIF(G3:G5,"&lt;&gt;0"))</f>
        <v>9464.0896173333331</v>
      </c>
    </row>
    <row r="4" spans="1:8" x14ac:dyDescent="0.25">
      <c r="A4" s="30">
        <v>2014</v>
      </c>
      <c r="B4" s="38">
        <v>7210</v>
      </c>
      <c r="C4" s="39">
        <v>1920</v>
      </c>
      <c r="D4" s="39">
        <v>800</v>
      </c>
      <c r="E4" s="38">
        <f>B4*Pristalsregulering!$C$7</f>
        <v>7215.7679999999991</v>
      </c>
      <c r="F4" s="39">
        <f>C4*Pristalsregulering!$C$7</f>
        <v>1921.5359999999998</v>
      </c>
      <c r="G4" s="40">
        <f>D4*Pristalsregulering!$C$7</f>
        <v>800.63999999999987</v>
      </c>
      <c r="H4" s="39"/>
    </row>
    <row r="5" spans="1:8" x14ac:dyDescent="0.25">
      <c r="A5" s="30">
        <v>2013</v>
      </c>
      <c r="B5" s="38">
        <v>7165</v>
      </c>
      <c r="C5" s="39">
        <v>2256</v>
      </c>
      <c r="D5" s="39">
        <v>0</v>
      </c>
      <c r="E5" s="38">
        <f>B5*Pristalsregulering!$C$7*Pristalsregulering!$C$6</f>
        <v>7278.2929799999984</v>
      </c>
      <c r="F5" s="39">
        <f>C5*Pristalsregulering!$C$7*Pristalsregulering!$C$6</f>
        <v>2291.6718719999994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828752.36970261834</v>
      </c>
      <c r="C3" s="35">
        <v>46603.7</v>
      </c>
      <c r="D3" s="37">
        <v>11305.5</v>
      </c>
      <c r="E3" s="32">
        <f>B3*Pristalsregulering!C2*Pristalsregulering!C3*Pristalsregulering!C4*Pristalsregulering!C5*Pristalsregulering!C6*Pristalsregulering!C7</f>
        <v>902261.84719559457</v>
      </c>
      <c r="F3" s="32">
        <v>47945.626977936809</v>
      </c>
      <c r="G3" s="32">
        <f xml:space="preserve"> D3/Pristalsregulering!$C$8</f>
        <v>11348.624774141739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32522.74</v>
      </c>
      <c r="C2" s="39">
        <v>0</v>
      </c>
      <c r="D2" s="39">
        <v>0</v>
      </c>
      <c r="E2" s="39">
        <v>0</v>
      </c>
      <c r="F2" s="39">
        <v>0</v>
      </c>
      <c r="G2" s="39">
        <v>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32522.74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2017-09-13T12:55:44Z</dcterms:modified>
</cp:coreProperties>
</file>