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1" i="21" l="1"/>
  <c r="F12" i="21" s="1"/>
  <c r="D11" i="21"/>
  <c r="D12" i="21" s="1"/>
  <c r="K18" i="22" l="1"/>
  <c r="F11" i="20"/>
  <c r="F12" i="20" s="1"/>
  <c r="D11" i="20"/>
  <c r="D12" i="20" s="1"/>
  <c r="E17" i="22" s="1"/>
  <c r="G17" i="22" l="1"/>
  <c r="E20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1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<sst xmlns="http://schemas.openxmlformats.org/spreadsheetml/2006/main" count="315" uniqueCount="142">
  <si>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</si>
  <si>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</si>
  <si>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</si>
  <si>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</si>
  <si>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</si>
  <si>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</si>
  <si>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</si>
  <si>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</si>
  <si>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</si>
  <si>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</si>
  <si>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</si>
  <si>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</si>
  <si>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</si>
  <si>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</si>
  <si>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</si>
  <si>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</si>
  <si>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</si>
  <si>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</si>
  <si>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</si>
  <si>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</si>
  <si>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</si>
  <si>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</si>
  <si>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</si>
  <si>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</si>
  <si>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</si>
  <si>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</si>
  <si>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</si>
  <si>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</si>
  <si>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</si>
  <si>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</si>
  <si>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</si>
  <si>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</si>
  <si>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</si>
  <si>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</si>
  <si>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</si>
  <si>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</si>
  <si>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</si>
  <si>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</si>
  <si>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</si>
  <si>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</si>
  <si>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</si>
  <si>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</si>
  <si>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</si>
  <si>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</si>
  <si>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</si>
  <si>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</si>
  <si>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</si>
  <si>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</si>
  <si>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</si>
  <si>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</si>
  <si>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</si>
  <si>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</si>
  <si>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</si>
  <si>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</si>
  <si>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</si>
  <si>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</si>
  <si>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</si>
  <si>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</si>
  <si>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</si>
  <si>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</si>
  <si>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</si>
  <si>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</si>
  <si>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</si>
  <si>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</si>
  <si>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</si>
  <si>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</si>
  <si>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</si>
  <si>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</si>
  <si>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</si>
  <si>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</si>
  <si>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</si>
  <si>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</si>
  <si>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</si>
  <si>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</si>
  <si>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</si>
  <si>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</si>
  <si>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</si>
  <si>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</si>
  <si>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</si>
  <si>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</si>
  <si>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</si>
  <si>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</si>
  <si>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</si>
  <si>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</si>
  <si>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</si>
  <si>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</si>
  <si>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</si>
  <si>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</si>
  <si>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</si>
  <si>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</si>
  <si>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</si>
  <si>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</si>
  <si>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</si>
  <si>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</si>
  <si>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</si>
  <si>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</si>
  <si>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</si>
  <si>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</si>
  <si>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</si>
  <si>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</si>
  <si>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</si>
  <si>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</si>
  <si>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</si>
  <si>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</si>
  <si>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</si>
  <si>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</si>
  <si>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</si>
  <si>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</si>
  <si>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</si>
  <si>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</si>
  <si>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</si>
  <si>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</si>
  <si>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</si>
  <si>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</si>
  <si>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</si>
  <si>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</si>
  <si>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</si>
  <si>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Afregningsmålere, mekaniske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</si>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</sst>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137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4533362.8322579823</v>
      </c>
      <c r="F9" s="13" t="s">
        <v>4</v>
      </c>
      <c r="G9" s="48">
        <v>4543760.9854589961</v>
      </c>
      <c r="H9" s="13" t="s">
        <v>4</v>
      </c>
      <c r="I9" s="48">
        <v>4554514.3225802993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1334843.4064934182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1755743.7921938067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1913230.4334280109</v>
      </c>
      <c r="L12" s="8" t="s">
        <v>4</v>
      </c>
      <c r="M12" s="2"/>
    </row>
    <row r="13" spans="1:13" x14ac:dyDescent="0.25">
      <c r="A13" s="2"/>
      <c r="B13" s="46" t="s">
        <v>141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-198087.43438308639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-49579.711510999958</v>
      </c>
      <c r="F14" s="8" t="s">
        <v>4</v>
      </c>
      <c r="G14" s="9">
        <f>E14*(1+$E$25/100)</f>
        <v>-50447.356462442462</v>
      </c>
      <c r="H14" s="8" t="s">
        <v>4</v>
      </c>
      <c r="I14" s="9">
        <f>G14*(1+$E$25/100)</f>
        <v>-51330.185200535205</v>
      </c>
      <c r="J14" s="8" t="s">
        <v>4</v>
      </c>
      <c r="K14" s="51">
        <f>I14*(1+$E$25/100)</f>
        <v>-52228.463441544576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-121345.75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-496332.39040978486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-867.64495144249929</v>
      </c>
      <c r="F19" s="8" t="s">
        <v>4</v>
      </c>
      <c r="G19" s="42">
        <f>(G17+G14)*($E$25/100)</f>
        <v>-882.82873809274315</v>
      </c>
      <c r="H19" s="8" t="s">
        <v>4</v>
      </c>
      <c r="I19" s="42">
        <f>(I17+I14)*($E$25/100)</f>
        <v>-898.27824100936618</v>
      </c>
      <c r="J19" s="8" t="s">
        <v>4</v>
      </c>
      <c r="K19" s="42">
        <f>SUM(K10:K14,K17:K18)*($E$25/100)</f>
        <v>83186.280350085581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-50033.014673050842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4482915.47579554</v>
      </c>
      <c r="F21" s="38" t="s">
        <v>4</v>
      </c>
      <c r="G21" s="49">
        <f>SUM(G9:G20)</f>
        <v>4492430.8002584614</v>
      </c>
      <c r="H21" s="38" t="s">
        <v>4</v>
      </c>
      <c r="I21" s="49">
        <f>SUM(I9:I20)</f>
        <v>4502285.8591387551</v>
      </c>
      <c r="J21" s="38" t="s">
        <v>4</v>
      </c>
      <c r="K21" s="52">
        <f>SUM(K9:K20)</f>
        <v>4168976.8595578545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1267147.1960950135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1666701.736336275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1816201.4865628399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4750050.4189941287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118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119</v>
      </c>
      <c r="C11" s="96"/>
      <c r="D11" s="96"/>
      <c r="E11" s="55">
        <v>9270.6371999999992</v>
      </c>
      <c r="F11" s="17" t="s">
        <v>4</v>
      </c>
      <c r="G11" s="21">
        <v>9828</v>
      </c>
      <c r="H11" s="17" t="s">
        <v>4</v>
      </c>
      <c r="I11" s="2"/>
    </row>
    <row r="12" spans="1:9" x14ac:dyDescent="0.25">
      <c r="A12" s="2"/>
      <c r="B12" s="95" t="s">
        <v>120</v>
      </c>
      <c r="C12" s="96"/>
      <c r="D12" s="96"/>
      <c r="E12" s="55">
        <v>5665.3894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121</v>
      </c>
      <c r="C13" s="96"/>
      <c r="D13" s="96"/>
      <c r="E13" s="55">
        <v>32399.4126</v>
      </c>
      <c r="F13" s="17" t="s">
        <v>4</v>
      </c>
      <c r="G13" s="21">
        <v>4058</v>
      </c>
      <c r="H13" s="17" t="s">
        <v>4</v>
      </c>
      <c r="I13" s="2"/>
    </row>
    <row r="14" spans="1:9" x14ac:dyDescent="0.25">
      <c r="A14" s="2"/>
      <c r="B14" s="95" t="s">
        <v>122</v>
      </c>
      <c r="C14" s="96"/>
      <c r="D14" s="96"/>
      <c r="E14" s="55">
        <v>1746089.55</v>
      </c>
      <c r="F14" s="17" t="s">
        <v>4</v>
      </c>
      <c r="G14" s="21">
        <v>1730812</v>
      </c>
      <c r="H14" s="17" t="s">
        <v>4</v>
      </c>
      <c r="I14" s="2"/>
    </row>
    <row r="15" spans="1:9" x14ac:dyDescent="0.25">
      <c r="A15" s="2"/>
      <c r="B15" s="95" t="s">
        <v>123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124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125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-48726.989199999953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-49579.711510999958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-2190732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-1663080.4365079366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-527651.56349206343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-175883.85449735448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8</v>
      </c>
      <c r="E10" s="21">
        <v>97490</v>
      </c>
      <c r="F10" s="9">
        <f>E10/D10</f>
        <v>12186.25</v>
      </c>
      <c r="G10" s="17" t="s">
        <v>4</v>
      </c>
      <c r="H10" s="2"/>
    </row>
    <row r="11" spans="1:8" x14ac:dyDescent="0.25">
      <c r="A11" s="2"/>
      <c r="B11" s="91" t="s">
        <v>52</v>
      </c>
      <c r="C11" s="92"/>
      <c r="D11" s="92"/>
      <c r="E11" s="93"/>
      <c r="F11" s="15">
        <f>SUM(F10:F10)</f>
        <v>12186.25</v>
      </c>
      <c r="G11" s="16" t="s">
        <v>4</v>
      </c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4">
    <mergeCell ref="B11:E11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132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1766208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1899000</v>
      </c>
      <c r="H10" s="17" t="s">
        <v>4</v>
      </c>
      <c r="I10" s="2"/>
    </row>
    <row r="11" spans="1:9" x14ac:dyDescent="0.25">
      <c r="A11" s="2"/>
      <c r="B11" s="91" t="s">
        <v>133</v>
      </c>
      <c r="C11" s="92"/>
      <c r="D11" s="92"/>
      <c r="E11" s="92"/>
      <c r="F11" s="93"/>
      <c r="G11" s="15">
        <f>G9-G10</f>
        <v>-132792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134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-4490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-15000</v>
      </c>
      <c r="H16" s="17" t="s">
        <v>4</v>
      </c>
      <c r="I16" s="2"/>
    </row>
    <row r="17" spans="1:9" x14ac:dyDescent="0.25">
      <c r="A17" s="2"/>
      <c r="B17" s="91" t="s">
        <v>134</v>
      </c>
      <c r="C17" s="92"/>
      <c r="D17" s="92"/>
      <c r="E17" s="92"/>
      <c r="F17" s="93"/>
      <c r="G17" s="15">
        <f>G15-G16</f>
        <v>10510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135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135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136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136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2016'!F11</f>
        <v>12186.25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11250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936.25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4068333.6095902151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1486713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86348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-11690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22500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1583871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151000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151000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-97490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-97490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1637381</v>
      </c>
      <c r="F28" s="25" t="s">
        <v>4</v>
      </c>
      <c r="G28" s="1">
        <f>IF(E28&lt;0,0,-E28)</f>
        <v>-1637381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2927285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0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2927285</v>
      </c>
      <c r="F35" s="25" t="s">
        <v>4</v>
      </c>
      <c r="G35" s="12">
        <f>-E35</f>
        <v>-2927285</v>
      </c>
      <c r="H35" s="25" t="s">
        <v>4</v>
      </c>
      <c r="I35" s="2"/>
    </row>
    <row r="36" spans="1:9" x14ac:dyDescent="0.25">
      <c r="A36" s="2"/>
      <c r="B36" s="91" t="s">
        <v>131</v>
      </c>
      <c r="C36" s="92"/>
      <c r="D36" s="92"/>
      <c r="E36" s="92"/>
      <c r="F36" s="93"/>
      <c r="G36" s="15">
        <f>$G$9+$G$28+$G$30+$G$35</f>
        <v>-496332.39040978486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129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130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139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140</v>
      </c>
      <c r="C16" s="86"/>
      <c r="D16" s="86"/>
      <c r="E16" s="87"/>
      <c r="F16" s="100" t="s">
        <v>126</v>
      </c>
      <c r="G16" s="100"/>
      <c r="H16" s="2"/>
    </row>
    <row r="17" spans="1:8" x14ac:dyDescent="0.25">
      <c r="A17" s="2"/>
      <c r="B17" s="79" t="s">
        <v>138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127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128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2017-09-13T12:56:01Z</dcterms:modified>
</cp:coreProperties>
</file>