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I14" i="22" l="1"/>
  <c r="G19" i="22"/>
  <c r="G21" i="22" s="1"/>
  <c r="G30" i="13"/>
  <c r="K14" i="22" l="1"/>
  <c r="I19" i="22"/>
  <c r="I21" i="22"/>
  <c r="E35" i="13"/>
  <c r="G35" i="13" s="1"/>
  <c r="E27" i="13"/>
  <c r="E19" i="13"/>
  <c r="G11" i="12"/>
  <c r="G29" i="12"/>
  <c r="G23" i="12"/>
  <c r="G17" i="12"/>
  <c r="F11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<sst xmlns="http://schemas.openxmlformats.org/spreadsheetml/2006/main" count="315" uniqueCount="142">
  <si>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</si>
  <si>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</si>
  <si>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</si>
  <si>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</si>
  <si>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</si>
  <si>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</si>
  <si>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</si>
  <si>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</si>
  <si>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</si>
  <si>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</si>
  <si>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</si>
  <si>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</si>
  <si>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</si>
  <si>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</si>
  <si>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</si>
  <si>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</si>
  <si>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</si>
  <si>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</si>
  <si>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</si>
  <si>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</si>
  <si>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</si>
  <si>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</si>
  <si>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</si>
  <si>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</si>
  <si>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</si>
  <si>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</si>
  <si>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</si>
  <si>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</si>
  <si>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</si>
  <si>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</si>
  <si>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</si>
  <si>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</si>
  <si>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</si>
  <si>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</si>
  <si>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</si>
  <si>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</si>
  <si>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</si>
  <si>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</si>
  <si>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</si>
  <si>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</si>
  <si>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</si>
  <si>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</si>
  <si>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</si>
  <si>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</si>
  <si>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</si>
  <si>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</si>
  <si>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</si>
  <si>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</si>
  <si>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</si>
  <si>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</si>
  <si>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</si>
  <si>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</si>
  <si>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</si>
  <si>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</si>
  <si>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</si>
  <si>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</si>
  <si>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</si>
  <si>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</si>
  <si>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</si>
  <si>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</si>
  <si>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</si>
  <si>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</si>
  <si>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</si>
  <si>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</si>
  <si>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</si>
  <si>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</si>
  <si>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</si>
  <si>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</si>
  <si>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</si>
  <si>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</si>
  <si>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</si>
  <si>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</si>
  <si>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</si>
  <si>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</si>
  <si>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</si>
  <si>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</si>
  <si>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</si>
  <si>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</si>
  <si>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</si>
  <si>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</si>
  <si>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</si>
  <si>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</si>
  <si>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</si>
  <si>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</si>
  <si>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</si>
  <si>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</si>
  <si>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</si>
  <si>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</si>
  <si>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</si>
  <si>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</si>
  <si>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</si>
  <si>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</si>
  <si>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</si>
  <si>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</si>
  <si>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</si>
  <si>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</si>
  <si>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</si>
  <si>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</si>
  <si>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</si>
  <si>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</si>
  <si>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</si>
  <si>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</si>
  <si>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</si>
  <si>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</si>
  <si>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</si>
  <si>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</si>
  <si>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</si>
  <si>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</si>
  <si>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</si>
  <si>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</si>
  <si>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</si>
  <si>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</si>
  <si>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</si>
  <si>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</si>
  <si>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</si>
  <si>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</si>
  <si>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</si>
  <si>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Ingen gennemførte investeringer i 2016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</si>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</sst>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137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3438189.6184014818</v>
      </c>
      <c r="F9" s="13" t="s">
        <v>4</v>
      </c>
      <c r="G9" s="48">
        <v>3468502.527533059</v>
      </c>
      <c r="H9" s="13" t="s">
        <v>4</v>
      </c>
      <c r="I9" s="48">
        <v>3499267.6391956001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475746.31317015673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455137.50990812998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2802673.5529212439</v>
      </c>
      <c r="L12" s="8" t="s">
        <v>4</v>
      </c>
      <c r="M12" s="2"/>
    </row>
    <row r="13" spans="1:13" x14ac:dyDescent="0.25">
      <c r="A13" s="2"/>
      <c r="B13" s="44" t="s">
        <v>141</v>
      </c>
      <c r="C13" s="45"/>
      <c r="D13" s="46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-59684.016541167657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3">
        <f>'Fane 4. Ikke-påvirkelige omk.'!G19</f>
        <v>-671655.48076549964</v>
      </c>
      <c r="F14" s="8" t="s">
        <v>4</v>
      </c>
      <c r="G14" s="9">
        <f>E14*(1+$E$25/100)</f>
        <v>-683409.45167889597</v>
      </c>
      <c r="H14" s="8" t="s">
        <v>4</v>
      </c>
      <c r="I14" s="9">
        <f>G14*(1+$E$25/100)</f>
        <v>-695369.11708327674</v>
      </c>
      <c r="J14" s="8" t="s">
        <v>4</v>
      </c>
      <c r="K14" s="51">
        <f>I14*(1+$E$25/100)</f>
        <v>-707538.07663223415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-506578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438769.63013075525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3">
        <f>(E17+E14)*($E$25/100)</f>
        <v>-11753.970913396244</v>
      </c>
      <c r="F19" s="8" t="s">
        <v>4</v>
      </c>
      <c r="G19" s="43">
        <f>(G17+G14)*($E$25/100)</f>
        <v>-11959.665404380681</v>
      </c>
      <c r="H19" s="8" t="s">
        <v>4</v>
      </c>
      <c r="I19" s="43">
        <f>(I17+I14)*($E$25/100)</f>
        <v>-12168.959548957344</v>
      </c>
      <c r="J19" s="8" t="s">
        <v>4</v>
      </c>
      <c r="K19" s="43">
        <f>SUM(K10:K14,K17:K18)*($E$25/100)</f>
        <v>51910.867449457262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-15069.578653575818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2754780.1667225859</v>
      </c>
      <c r="F21" s="39" t="s">
        <v>4</v>
      </c>
      <c r="G21" s="49">
        <f>SUM(G9:G20)</f>
        <v>2773133.4104497824</v>
      </c>
      <c r="H21" s="39" t="s">
        <v>4</v>
      </c>
      <c r="I21" s="49">
        <f>SUM(I9:I20)</f>
        <v>2791729.5625633663</v>
      </c>
      <c r="J21" s="39" t="s">
        <v>4</v>
      </c>
      <c r="K21" s="52">
        <f>SUM(K9:K20)</f>
        <v>2935368.2017527656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451618.97182362626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432055.33826083073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2660536.7467658198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3544211.0568502769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1492.3075999999999</v>
      </c>
      <c r="F11" s="17" t="s">
        <v>4</v>
      </c>
      <c r="G11" s="21">
        <v>1575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5013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2593279.9463999998</v>
      </c>
      <c r="F14" s="17" t="s">
        <v>4</v>
      </c>
      <c r="G14" s="21">
        <v>1960480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-660103.66659999965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-671655.48076549964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-859937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-497340.75661375665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-362596.24338624335</v>
      </c>
      <c r="H11" s="27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-120865.41446208111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0" t="s">
        <v>3</v>
      </c>
      <c r="G9" s="100"/>
      <c r="H9" s="2"/>
    </row>
    <row r="10" spans="1:8" x14ac:dyDescent="0.25">
      <c r="A10" s="2"/>
      <c r="B10" s="23" t="s">
        <v>117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1974707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2488568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-513861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-2636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-9919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7283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0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3354855.6301307552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368800</v>
      </c>
      <c r="F11" s="17" t="s">
        <v>4</v>
      </c>
      <c r="G11" s="14"/>
      <c r="H11" s="30"/>
      <c r="I11" s="2"/>
    </row>
    <row r="12" spans="1:9" x14ac:dyDescent="0.25">
      <c r="A12" s="2"/>
      <c r="B12" s="87" t="s">
        <v>67</v>
      </c>
      <c r="C12" s="80"/>
      <c r="D12" s="81"/>
      <c r="E12" s="21">
        <v>23495</v>
      </c>
      <c r="F12" s="17" t="s">
        <v>4</v>
      </c>
      <c r="G12" s="10"/>
      <c r="H12" s="31"/>
      <c r="I12" s="2"/>
    </row>
    <row r="13" spans="1:9" x14ac:dyDescent="0.25">
      <c r="A13" s="2"/>
      <c r="B13" s="87" t="s">
        <v>68</v>
      </c>
      <c r="C13" s="80"/>
      <c r="D13" s="81"/>
      <c r="E13" s="21">
        <v>-10000</v>
      </c>
      <c r="F13" s="17" t="s">
        <v>4</v>
      </c>
      <c r="G13" s="10"/>
      <c r="H13" s="31"/>
      <c r="I13" s="2"/>
    </row>
    <row r="14" spans="1:9" x14ac:dyDescent="0.25">
      <c r="A14" s="2"/>
      <c r="B14" s="87" t="s">
        <v>69</v>
      </c>
      <c r="C14" s="80"/>
      <c r="D14" s="81"/>
      <c r="E14" s="21">
        <v>27833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410128</v>
      </c>
      <c r="F15" s="26" t="s">
        <v>4</v>
      </c>
      <c r="G15" s="10"/>
      <c r="H15" s="31"/>
      <c r="I15" s="2"/>
    </row>
    <row r="16" spans="1:9" x14ac:dyDescent="0.25">
      <c r="A16" s="2"/>
      <c r="B16" s="87" t="s">
        <v>18</v>
      </c>
      <c r="C16" s="80"/>
      <c r="D16" s="81"/>
      <c r="E16" s="21">
        <v>33600</v>
      </c>
      <c r="F16" s="17" t="s">
        <v>4</v>
      </c>
      <c r="G16" s="10"/>
      <c r="H16" s="31"/>
      <c r="I16" s="2"/>
    </row>
    <row r="17" spans="1:9" x14ac:dyDescent="0.25">
      <c r="A17" s="2"/>
      <c r="B17" s="87" t="s">
        <v>19</v>
      </c>
      <c r="C17" s="80"/>
      <c r="D17" s="81"/>
      <c r="E17" s="21">
        <v>23529</v>
      </c>
      <c r="F17" s="17" t="s">
        <v>4</v>
      </c>
      <c r="G17" s="10"/>
      <c r="H17" s="31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57129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467257</v>
      </c>
      <c r="F28" s="26" t="s">
        <v>4</v>
      </c>
      <c r="G28" s="1">
        <f>IF(E28&lt;0,0,-E28)</f>
        <v>-467257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2448829</v>
      </c>
      <c r="F32" s="17" t="s">
        <v>4</v>
      </c>
      <c r="G32" s="14"/>
      <c r="H32" s="30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2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2448829</v>
      </c>
      <c r="F35" s="26" t="s">
        <v>4</v>
      </c>
      <c r="G35" s="12">
        <f>-E35</f>
        <v>-2448829</v>
      </c>
      <c r="H35" s="26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438769.63013075525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140</v>
      </c>
      <c r="C16" s="85"/>
      <c r="D16" s="85"/>
      <c r="E16" s="86"/>
      <c r="F16" s="100" t="s">
        <v>126</v>
      </c>
      <c r="G16" s="100"/>
      <c r="H16" s="2"/>
    </row>
    <row r="17" spans="1:8" x14ac:dyDescent="0.25">
      <c r="A17" s="2"/>
      <c r="B17" s="87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2017-09-13T12:56:36Z</dcterms:modified>
</cp:coreProperties>
</file>