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1" i="21" l="1"/>
  <c r="F12" i="21" s="1"/>
  <c r="D11" i="21"/>
  <c r="D12" i="21" l="1"/>
  <c r="K18" i="22" s="1"/>
  <c r="F11" i="20"/>
  <c r="F12" i="20" s="1"/>
  <c r="D11" i="20"/>
  <c r="D12" i="20" s="1"/>
  <c r="E17" i="22" s="1"/>
  <c r="E20" i="22" l="1"/>
  <c r="G17" i="22"/>
  <c r="I17" i="22" l="1"/>
  <c r="G20" i="22"/>
  <c r="G18" i="19"/>
  <c r="G19" i="19" s="1"/>
  <c r="G12" i="7"/>
  <c r="I20" i="22" l="1"/>
  <c r="K17" i="22"/>
  <c r="E14" i="22"/>
  <c r="E15" i="13"/>
  <c r="F11" i="11"/>
  <c r="G14" i="22" l="1"/>
  <c r="E19" i="22"/>
  <c r="E21" i="22" s="1"/>
  <c r="G30" i="13"/>
  <c r="I14" i="22" l="1"/>
  <c r="G19" i="22"/>
  <c r="G21" i="22" s="1"/>
  <c r="E35" i="13"/>
  <c r="G35" i="13" s="1"/>
  <c r="E27" i="13"/>
  <c r="E19" i="13"/>
  <c r="G11" i="12"/>
  <c r="G29" i="12"/>
  <c r="G23" i="12"/>
  <c r="G17" i="12"/>
  <c r="F10" i="11"/>
  <c r="F12" i="11" s="1"/>
  <c r="G33" i="12" l="1"/>
  <c r="G35" i="12" s="1"/>
  <c r="K15" i="22" s="1"/>
  <c r="I19" i="22"/>
  <c r="I21" i="22" s="1"/>
  <c r="K14" i="22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<sst xmlns="http://schemas.openxmlformats.org/spreadsheetml/2006/main" count="317" uniqueCount="143">
  <si>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</si>
  <si>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</si>
  <si>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</si>
  <si>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</si>
  <si>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</si>
  <si>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</si>
  <si>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</si>
  <si>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</si>
  <si>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</si>
  <si>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</si>
  <si>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</si>
  <si>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</si>
  <si>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</si>
  <si>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</si>
  <si>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</si>
  <si>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</si>
  <si>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</si>
  <si>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</si>
  <si>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</si>
  <si>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</si>
  <si>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</si>
  <si>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</si>
  <si>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</si>
  <si>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</si>
  <si>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</si>
  <si>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</si>
  <si>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</si>
  <si>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</si>
  <si>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</si>
  <si>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</si>
  <si>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</si>
  <si>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</si>
  <si>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</si>
  <si>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</si>
  <si>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</si>
  <si>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</si>
  <si>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</si>
  <si>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</si>
  <si>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</si>
  <si>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</si>
  <si>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</si>
  <si>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</si>
  <si>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</si>
  <si>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</si>
  <si>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</si>
  <si>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</si>
  <si>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</si>
  <si>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</si>
  <si>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</si>
  <si>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</si>
  <si>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</si>
  <si>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</si>
  <si>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</si>
  <si>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</si>
  <si>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</si>
  <si>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</si>
  <si>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</si>
  <si>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</si>
  <si>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</si>
  <si>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</si>
  <si>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</si>
  <si>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</si>
  <si>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</si>
  <si>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</si>
  <si>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</si>
  <si>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</si>
  <si>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</si>
  <si>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</si>
  <si>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</si>
  <si>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</si>
  <si>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</si>
  <si>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</si>
  <si>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</si>
  <si>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</si>
  <si>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</si>
  <si>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</si>
  <si>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</si>
  <si>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</si>
  <si>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</si>
  <si>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</si>
  <si>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</si>
  <si>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</si>
  <si>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</si>
  <si>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</si>
  <si>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</si>
  <si>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</si>
  <si>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</si>
  <si>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</si>
  <si>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</si>
  <si>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</si>
  <si>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</si>
  <si>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</si>
  <si>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</si>
  <si>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</si>
  <si>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</si>
  <si>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</si>
  <si>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</si>
  <si>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</si>
  <si>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</si>
  <si>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</si>
  <si>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</si>
  <si>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</si>
  <si>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</si>
  <si>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</si>
  <si>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</si>
  <si>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</si>
  <si>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</si>
  <si>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</si>
  <si>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</si>
  <si>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</si>
  <si>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</si>
  <si>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</si>
  <si>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</si>
  <si>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</si>
  <si>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</si>
  <si>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</si>
  <si>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</si>
  <si>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Afregningsmålere, elektroniske ≤ Ø 110mm (Qn 10)</t>
  </si>
  <si>
    <t>Ledningssøger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</si>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</sst>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3822613.3866828633</v>
      </c>
      <c r="F9" s="13" t="s">
        <v>4</v>
      </c>
      <c r="G9" s="48">
        <v>3831081.2669064938</v>
      </c>
      <c r="H9" s="13" t="s">
        <v>4</v>
      </c>
      <c r="I9" s="48">
        <v>3839837.6833640328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1038018.5040201638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1468259.273854431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1554674.9478597064</v>
      </c>
      <c r="L12" s="8" t="s">
        <v>4</v>
      </c>
      <c r="M12" s="2"/>
    </row>
    <row r="13" spans="1:13" x14ac:dyDescent="0.25">
      <c r="A13" s="2"/>
      <c r="B13" s="46" t="s">
        <v>142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-160682.51542105147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-221049.89311350006</v>
      </c>
      <c r="F14" s="8" t="s">
        <v>4</v>
      </c>
      <c r="G14" s="9">
        <f>E14*(1+$E$25/100)</f>
        <v>-224918.26624298634</v>
      </c>
      <c r="H14" s="8" t="s">
        <v>4</v>
      </c>
      <c r="I14" s="9">
        <f>G14*(1+$E$25/100)</f>
        <v>-228854.33590223861</v>
      </c>
      <c r="J14" s="8" t="s">
        <v>4</v>
      </c>
      <c r="K14" s="51">
        <f>I14*(1+$E$25/100)</f>
        <v>-232859.28678052779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681913.7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-1566446.8728596077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-3868.3731294862514</v>
      </c>
      <c r="F19" s="8" t="s">
        <v>4</v>
      </c>
      <c r="G19" s="42">
        <f>(G17+G14)*($E$25/100)</f>
        <v>-3936.0696592522613</v>
      </c>
      <c r="H19" s="8" t="s">
        <v>4</v>
      </c>
      <c r="I19" s="42">
        <f>(I17+I14)*($E$25/100)</f>
        <v>-4004.9508782891762</v>
      </c>
      <c r="J19" s="8" t="s">
        <v>4</v>
      </c>
      <c r="K19" s="42">
        <f>SUM(K10:K14,K17:K18)*($E$25/100)</f>
        <v>64179.691161822637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-40572.934052290162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3597695.1204398773</v>
      </c>
      <c r="F21" s="38" t="s">
        <v>4</v>
      </c>
      <c r="G21" s="49">
        <f>SUM(G9:G20)</f>
        <v>3602226.9310042551</v>
      </c>
      <c r="H21" s="38" t="s">
        <v>4</v>
      </c>
      <c r="I21" s="49">
        <f>SUM(I9:I20)</f>
        <v>3606978.396583505</v>
      </c>
      <c r="J21" s="38" t="s">
        <v>4</v>
      </c>
      <c r="K21" s="52">
        <f>SUM(K9:K20)</f>
        <v>2806484.5077826465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985375.68561633117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1393796.9150198717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1475830.04226294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3855002.6428991426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119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120</v>
      </c>
      <c r="C11" s="96"/>
      <c r="D11" s="96"/>
      <c r="E11" s="55">
        <v>0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121</v>
      </c>
      <c r="C12" s="96"/>
      <c r="D12" s="96"/>
      <c r="E12" s="55">
        <v>192787.61259999999</v>
      </c>
      <c r="F12" s="17" t="s">
        <v>4</v>
      </c>
      <c r="G12" s="21">
        <v>42000</v>
      </c>
      <c r="H12" s="17" t="s">
        <v>4</v>
      </c>
      <c r="I12" s="2"/>
    </row>
    <row r="13" spans="1:9" x14ac:dyDescent="0.25">
      <c r="A13" s="2"/>
      <c r="B13" s="95" t="s">
        <v>122</v>
      </c>
      <c r="C13" s="96"/>
      <c r="D13" s="96"/>
      <c r="E13" s="55">
        <v>32399.4126</v>
      </c>
      <c r="F13" s="17" t="s">
        <v>4</v>
      </c>
      <c r="G13" s="21">
        <v>0</v>
      </c>
      <c r="H13" s="17" t="s">
        <v>4</v>
      </c>
      <c r="I13" s="2"/>
    </row>
    <row r="14" spans="1:9" x14ac:dyDescent="0.25">
      <c r="A14" s="2"/>
      <c r="B14" s="95" t="s">
        <v>123</v>
      </c>
      <c r="C14" s="96"/>
      <c r="D14" s="96"/>
      <c r="E14" s="55">
        <v>1232135.027</v>
      </c>
      <c r="F14" s="17" t="s">
        <v>4</v>
      </c>
      <c r="G14" s="21">
        <v>1198074</v>
      </c>
      <c r="H14" s="17" t="s">
        <v>4</v>
      </c>
      <c r="I14" s="2"/>
    </row>
    <row r="15" spans="1:9" x14ac:dyDescent="0.25">
      <c r="A15" s="2"/>
      <c r="B15" s="95" t="s">
        <v>124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125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126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-217248.05220000003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-221049.89311350006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-58337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-58337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0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0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0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6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ht="26.25" x14ac:dyDescent="0.25">
      <c r="A10" s="2"/>
      <c r="B10" s="43" t="s">
        <v>117</v>
      </c>
      <c r="C10" s="28">
        <v>2016</v>
      </c>
      <c r="D10" s="22">
        <v>10</v>
      </c>
      <c r="E10" s="21">
        <v>131577</v>
      </c>
      <c r="F10" s="9">
        <f>E10/D10</f>
        <v>13157.7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5</v>
      </c>
      <c r="E11" s="21">
        <v>24500</v>
      </c>
      <c r="F11" s="9">
        <f t="shared" ref="F11" si="0">E11/D11</f>
        <v>4900</v>
      </c>
      <c r="G11" s="17" t="s">
        <v>4</v>
      </c>
      <c r="H11" s="2"/>
    </row>
    <row r="12" spans="1:8" x14ac:dyDescent="0.25">
      <c r="A12" s="2"/>
      <c r="B12" s="91" t="s">
        <v>52</v>
      </c>
      <c r="C12" s="92"/>
      <c r="D12" s="92"/>
      <c r="E12" s="93"/>
      <c r="F12" s="15">
        <f>SUM(F10:F11)</f>
        <v>18057.7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</sheetData>
  <sheetProtection password="DFE9" sheet="1" objects="1" scenarios="1"/>
  <mergeCells count="4">
    <mergeCell ref="B12:E12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133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1240074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1349000</v>
      </c>
      <c r="H10" s="17" t="s">
        <v>4</v>
      </c>
      <c r="I10" s="2"/>
    </row>
    <row r="11" spans="1:9" x14ac:dyDescent="0.25">
      <c r="A11" s="2"/>
      <c r="B11" s="91" t="s">
        <v>134</v>
      </c>
      <c r="C11" s="92"/>
      <c r="D11" s="92"/>
      <c r="E11" s="92"/>
      <c r="F11" s="93"/>
      <c r="G11" s="15">
        <f>G9-G10</f>
        <v>-108926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135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6782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-784000</v>
      </c>
      <c r="H16" s="17" t="s">
        <v>4</v>
      </c>
      <c r="I16" s="2"/>
    </row>
    <row r="17" spans="1:9" x14ac:dyDescent="0.25">
      <c r="A17" s="2"/>
      <c r="B17" s="91" t="s">
        <v>135</v>
      </c>
      <c r="C17" s="92"/>
      <c r="D17" s="92"/>
      <c r="E17" s="92"/>
      <c r="F17" s="93"/>
      <c r="G17" s="15">
        <f>G15-G16</f>
        <v>790782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136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136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137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137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2016'!F12</f>
        <v>18057.7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18000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57.700000000000728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3077431.8871403923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1135985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36094.986666666664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41981.773333333331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50000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1264061.76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0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0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1264061.76</v>
      </c>
      <c r="F28" s="25" t="s">
        <v>4</v>
      </c>
      <c r="G28" s="1">
        <f>IF(E28&lt;0,0,-E28)</f>
        <v>-1264061.76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3327143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52674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3379817</v>
      </c>
      <c r="F35" s="25" t="s">
        <v>4</v>
      </c>
      <c r="G35" s="12">
        <f>-E35</f>
        <v>-3379817</v>
      </c>
      <c r="H35" s="25" t="s">
        <v>4</v>
      </c>
      <c r="I35" s="2"/>
    </row>
    <row r="36" spans="1:9" x14ac:dyDescent="0.25">
      <c r="A36" s="2"/>
      <c r="B36" s="91" t="s">
        <v>132</v>
      </c>
      <c r="C36" s="92"/>
      <c r="D36" s="92"/>
      <c r="E36" s="92"/>
      <c r="F36" s="93"/>
      <c r="G36" s="15">
        <f>$G$9+$G$28+$G$30+$G$35</f>
        <v>-1566446.8728596077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130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131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140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141</v>
      </c>
      <c r="C16" s="86"/>
      <c r="D16" s="86"/>
      <c r="E16" s="87"/>
      <c r="F16" s="100" t="s">
        <v>127</v>
      </c>
      <c r="G16" s="100"/>
      <c r="H16" s="2"/>
    </row>
    <row r="17" spans="1:8" x14ac:dyDescent="0.25">
      <c r="A17" s="2"/>
      <c r="B17" s="79" t="s">
        <v>139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128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129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138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2017-09-14T07:55:14Z</dcterms:modified>
</cp:coreProperties>
</file>