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<sst xmlns="http://schemas.openxmlformats.org/spreadsheetml/2006/main" count="307" uniqueCount="148">
  <si>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</si>
  <si>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</si>
  <si>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</si>
  <si>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</si>
  <si>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</si>
  <si>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</si>
  <si>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</si>
  <si>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</si>
  <si>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</si>
  <si>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</si>
  <si>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</si>
  <si>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</si>
  <si>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</si>
  <si>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</si>
  <si>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</si>
  <si>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</si>
  <si>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</si>
  <si>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</si>
  <si>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</si>
  <si>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</si>
  <si>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</si>
  <si>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</si>
  <si>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</si>
  <si>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</si>
  <si>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</si>
  <si>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</si>
  <si>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</si>
  <si>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</si>
  <si>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</si>
  <si>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</si>
  <si>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</si>
  <si>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</si>
  <si>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</si>
  <si>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</si>
  <si>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</si>
  <si>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</si>
  <si>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</si>
  <si>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</si>
  <si>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</si>
  <si>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</si>
  <si>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</si>
  <si>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</si>
  <si>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</si>
  <si>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</si>
  <si>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</si>
  <si>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</si>
  <si>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</si>
  <si>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</si>
  <si>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</si>
  <si>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</si>
  <si>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</si>
  <si>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</si>
  <si>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</si>
  <si>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</si>
  <si>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</si>
  <si>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</si>
  <si>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</si>
  <si>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</si>
  <si>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</si>
  <si>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</si>
  <si>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</si>
  <si>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</si>
  <si>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</si>
  <si>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</si>
  <si>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</si>
  <si>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</si>
  <si>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</si>
  <si>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</si>
  <si>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</si>
  <si>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</si>
  <si>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</si>
  <si>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</si>
  <si>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</si>
  <si>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</si>
  <si>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</si>
  <si>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</si>
  <si>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</si>
  <si>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</si>
  <si>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</si>
  <si>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</si>
  <si>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</si>
  <si>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</si>
  <si>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</si>
  <si>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</si>
  <si>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</si>
  <si>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</si>
  <si>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</si>
  <si>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</si>
  <si>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</si>
  <si>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</si>
  <si>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</si>
  <si>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</si>
  <si>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</si>
  <si>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</si>
  <si>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</si>
  <si>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</si>
  <si>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</si>
  <si>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</si>
  <si>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</si>
  <si>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</si>
  <si>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</si>
  <si>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</si>
  <si>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</si>
  <si>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</si>
  <si>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</si>
  <si>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</si>
  <si>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</si>
  <si>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</si>
  <si>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</si>
  <si>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</si>
  <si>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</si>
  <si>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</si>
  <si>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</si>
  <si>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</si>
  <si>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</si>
  <si>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</si>
  <si>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</si>
  <si>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</si>
  <si>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</si>
  <si>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Ø 50mm &lt; Ledningsnet ≤ Ø110 mm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</si>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</sst>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16967738.459148772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5508768.7661634125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6737449.7139139529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5760567.4435492828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146</v>
      </c>
      <c r="C13" s="43"/>
      <c r="D13" s="44"/>
      <c r="E13" s="40" t="s">
        <v>101</v>
      </c>
      <c r="F13" s="8" t="s">
        <v>4</v>
      </c>
      <c r="G13" s="41">
        <v>-423664.88060174586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145</v>
      </c>
      <c r="C14" s="55"/>
      <c r="D14" s="56"/>
      <c r="E14" s="40" t="s">
        <v>101</v>
      </c>
      <c r="F14" s="8" t="s">
        <v>4</v>
      </c>
      <c r="G14" s="41">
        <v>-368167.11794692936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78301.615430500009</v>
      </c>
      <c r="F15" s="8" t="s">
        <v>4</v>
      </c>
      <c r="G15" s="47">
        <f>E15*(1+E30/100)</f>
        <v>79671.893700533765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-405284.90666666662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-1476111.0699307807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129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1370.2782700337502</v>
      </c>
      <c r="F23" s="8" t="s">
        <v>4</v>
      </c>
      <c r="G23" s="41">
        <f>SUM(G10:G15,G18:G22)*$E$30/100</f>
        <v>302655.95182862383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-218191.05130389705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-225221.32125438261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-62112.792768959443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17047410.352849305</v>
      </c>
      <c r="F27" s="38" t="s">
        <v>4</v>
      </c>
      <c r="G27" s="51">
        <f>SUM(G10:G26)</f>
        <v>15210360.628682442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136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137</v>
      </c>
      <c r="C31" s="80"/>
      <c r="D31" s="81"/>
      <c r="E31" s="52">
        <v>1.9324276881480105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138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5414023.3574087592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6621572.2004068326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5661491.3450115798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17697086.902827173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3">
        <v>32399.4126</v>
      </c>
      <c r="F13" s="17" t="s">
        <v>4</v>
      </c>
      <c r="G13" s="21">
        <v>38678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3">
        <v>5558092.6827999996</v>
      </c>
      <c r="F14" s="17" t="s">
        <v>4</v>
      </c>
      <c r="G14" s="21">
        <v>5628769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76954.904600000009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78301.615430500009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-310647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-124308.62169312168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-186338.37830687832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-62112.792768959443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1174965</v>
      </c>
      <c r="F10" s="9">
        <f>E10/D10</f>
        <v>15666.2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75</v>
      </c>
      <c r="E11" s="21">
        <v>287158</v>
      </c>
      <c r="F11" s="9">
        <f t="shared" ref="F11:F17" si="0">E11/D11</f>
        <v>3828.7733333333335</v>
      </c>
      <c r="G11" s="17" t="s">
        <v>4</v>
      </c>
      <c r="H11" s="2"/>
    </row>
    <row r="12" spans="1:8" x14ac:dyDescent="0.25">
      <c r="A12" s="2"/>
      <c r="B12" s="42" t="s">
        <v>119</v>
      </c>
      <c r="C12" s="28">
        <v>2016</v>
      </c>
      <c r="D12" s="22">
        <v>75</v>
      </c>
      <c r="E12" s="21">
        <v>55549</v>
      </c>
      <c r="F12" s="9">
        <f t="shared" si="0"/>
        <v>740.65333333333331</v>
      </c>
      <c r="G12" s="17" t="s">
        <v>4</v>
      </c>
      <c r="H12" s="2"/>
    </row>
    <row r="13" spans="1:8" x14ac:dyDescent="0.25">
      <c r="A13" s="2"/>
      <c r="B13" s="42" t="s">
        <v>119</v>
      </c>
      <c r="C13" s="28">
        <v>2016</v>
      </c>
      <c r="D13" s="22">
        <v>75</v>
      </c>
      <c r="E13" s="21">
        <v>137591</v>
      </c>
      <c r="F13" s="9">
        <f t="shared" si="0"/>
        <v>1834.5466666666666</v>
      </c>
      <c r="G13" s="17" t="s">
        <v>4</v>
      </c>
      <c r="H13" s="2"/>
    </row>
    <row r="14" spans="1:8" x14ac:dyDescent="0.25">
      <c r="A14" s="2"/>
      <c r="B14" s="42" t="s">
        <v>119</v>
      </c>
      <c r="C14" s="28">
        <v>2016</v>
      </c>
      <c r="D14" s="22">
        <v>75</v>
      </c>
      <c r="E14" s="21">
        <v>188375</v>
      </c>
      <c r="F14" s="9">
        <f t="shared" si="0"/>
        <v>2511.6666666666665</v>
      </c>
      <c r="G14" s="17" t="s">
        <v>4</v>
      </c>
      <c r="H14" s="2"/>
    </row>
    <row r="15" spans="1:8" x14ac:dyDescent="0.25">
      <c r="A15" s="2"/>
      <c r="B15" s="42" t="s">
        <v>118</v>
      </c>
      <c r="C15" s="28">
        <v>2016</v>
      </c>
      <c r="D15" s="22">
        <v>75</v>
      </c>
      <c r="E15" s="21">
        <v>357754</v>
      </c>
      <c r="F15" s="9">
        <f t="shared" si="0"/>
        <v>4770.0533333333333</v>
      </c>
      <c r="G15" s="17" t="s">
        <v>4</v>
      </c>
      <c r="H15" s="2"/>
    </row>
    <row r="16" spans="1:8" ht="26.25" x14ac:dyDescent="0.25">
      <c r="A16" s="2"/>
      <c r="B16" s="42" t="s">
        <v>120</v>
      </c>
      <c r="C16" s="28">
        <v>2016</v>
      </c>
      <c r="D16" s="22">
        <v>30</v>
      </c>
      <c r="E16" s="21">
        <v>4147428</v>
      </c>
      <c r="F16" s="9">
        <f t="shared" si="0"/>
        <v>138247.6</v>
      </c>
      <c r="G16" s="17" t="s">
        <v>4</v>
      </c>
      <c r="H16" s="2"/>
    </row>
    <row r="17" spans="1:8" ht="26.25" x14ac:dyDescent="0.25">
      <c r="A17" s="2"/>
      <c r="B17" s="42" t="s">
        <v>120</v>
      </c>
      <c r="C17" s="28">
        <v>2016</v>
      </c>
      <c r="D17" s="22">
        <v>30</v>
      </c>
      <c r="E17" s="21">
        <v>1816178</v>
      </c>
      <c r="F17" s="9">
        <f t="shared" si="0"/>
        <v>60539.26666666667</v>
      </c>
      <c r="G17" s="17" t="s">
        <v>4</v>
      </c>
      <c r="H17" s="2"/>
    </row>
    <row r="18" spans="1:8" x14ac:dyDescent="0.25">
      <c r="A18" s="2"/>
      <c r="B18" s="91" t="s">
        <v>54</v>
      </c>
      <c r="C18" s="92"/>
      <c r="D18" s="92"/>
      <c r="E18" s="93"/>
      <c r="F18" s="15">
        <f>SUM(F10:F17)</f>
        <v>228138.76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5743875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6139810</v>
      </c>
      <c r="H10" s="17" t="s">
        <v>4</v>
      </c>
      <c r="I10" s="2"/>
    </row>
    <row r="11" spans="1:9" x14ac:dyDescent="0.25">
      <c r="A11" s="2"/>
      <c r="B11" s="91" t="s">
        <v>140</v>
      </c>
      <c r="C11" s="92"/>
      <c r="D11" s="92"/>
      <c r="E11" s="92"/>
      <c r="F11" s="93"/>
      <c r="G11" s="15">
        <f>G9-G10</f>
        <v>-395935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101711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150000</v>
      </c>
      <c r="H16" s="17" t="s">
        <v>4</v>
      </c>
      <c r="I16" s="2"/>
    </row>
    <row r="17" spans="1:9" x14ac:dyDescent="0.25">
      <c r="A17" s="2"/>
      <c r="B17" s="91" t="s">
        <v>141</v>
      </c>
      <c r="C17" s="92"/>
      <c r="D17" s="92"/>
      <c r="E17" s="92"/>
      <c r="F17" s="93"/>
      <c r="G17" s="15">
        <f>G15-G16</f>
        <v>-48289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642157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714690</v>
      </c>
      <c r="H22" s="17" t="s">
        <v>4</v>
      </c>
      <c r="I22" s="2"/>
    </row>
    <row r="23" spans="1:9" x14ac:dyDescent="0.25">
      <c r="A23" s="2"/>
      <c r="B23" s="91" t="s">
        <v>142</v>
      </c>
      <c r="C23" s="92"/>
      <c r="D23" s="92"/>
      <c r="E23" s="92"/>
      <c r="F23" s="93"/>
      <c r="G23" s="15">
        <f>G21-G22</f>
        <v>-72533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2016'!F18</f>
        <v>228138.76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116666.66666666666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111472.09333333335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16176328.596735887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4467750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1147571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-360539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377666.66666666663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5632448.666666667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521916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521916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-952403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-2897247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-1322869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-5172519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981845.66666666698</v>
      </c>
      <c r="F28" s="25" t="s">
        <v>4</v>
      </c>
      <c r="G28" s="1">
        <f>IF(E28&lt;0,0,-E28)</f>
        <v>-981845.66666666698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15087657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1062690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520247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16670594</v>
      </c>
      <c r="F35" s="25" t="s">
        <v>4</v>
      </c>
      <c r="G35" s="12">
        <f>-E35</f>
        <v>-16670594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-1476111.0699307807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129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147</v>
      </c>
      <c r="C16" s="85"/>
      <c r="D16" s="85"/>
      <c r="E16" s="86"/>
      <c r="F16" s="100" t="s">
        <v>130</v>
      </c>
      <c r="G16" s="100"/>
      <c r="H16" s="2"/>
    </row>
    <row r="17" spans="1:8" x14ac:dyDescent="0.25">
      <c r="A17" s="2"/>
      <c r="B17" s="79" t="s">
        <v>144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2017-09-13T12:22:28Z</dcterms:modified>
</cp:coreProperties>
</file>