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3" i="11" l="1"/>
  <c r="F12" i="11"/>
  <c r="F11" i="21" l="1"/>
  <c r="F12" i="21" s="1"/>
  <c r="D11" i="21"/>
  <c r="D12" i="21" l="1"/>
  <c r="K18" i="22" s="1"/>
  <c r="F11" i="20"/>
  <c r="F12" i="20" s="1"/>
  <c r="D11" i="20"/>
  <c r="D12" i="20" s="1"/>
  <c r="E17" i="22" s="1"/>
  <c r="G17" i="22" l="1"/>
  <c r="E20" i="22"/>
  <c r="I17" i="22" l="1"/>
  <c r="G20" i="22"/>
  <c r="G18" i="19"/>
  <c r="G19" i="19" s="1"/>
  <c r="G12" i="7"/>
  <c r="I20" i="22" l="1"/>
  <c r="K17" i="22"/>
  <c r="E14" i="22"/>
  <c r="E15" i="13"/>
  <c r="F11" i="11"/>
  <c r="F14" i="11"/>
  <c r="E19" i="22" l="1"/>
  <c r="G14" i="22"/>
  <c r="E21" i="22"/>
  <c r="G30" i="13"/>
  <c r="I14" i="22" l="1"/>
  <c r="G19" i="22"/>
  <c r="G21" i="22" s="1"/>
  <c r="E35" i="13"/>
  <c r="G35" i="13" s="1"/>
  <c r="E27" i="13"/>
  <c r="E19" i="13"/>
  <c r="G11" i="12"/>
  <c r="G29" i="12"/>
  <c r="G23" i="12"/>
  <c r="G17" i="12"/>
  <c r="F10" i="11"/>
  <c r="F15" i="11" s="1"/>
  <c r="G33" i="12" l="1"/>
  <c r="G35" i="12" s="1"/>
  <c r="K15" i="22" s="1"/>
  <c r="I19" i="22"/>
  <c r="I21" i="22" s="1"/>
  <c r="K14" i="22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<sst xmlns="http://schemas.openxmlformats.org/spreadsheetml/2006/main" count="323" uniqueCount="146">
  <si>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</si>
  <si>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</si>
  <si>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</si>
  <si>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</si>
  <si>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</si>
  <si>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</si>
  <si>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</si>
  <si>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</si>
  <si>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</si>
  <si>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</si>
  <si>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</si>
  <si>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</si>
  <si>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</si>
  <si>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</si>
  <si>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</si>
  <si>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</si>
  <si>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</si>
  <si>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</si>
  <si>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</si>
  <si>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</si>
  <si>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</si>
  <si>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</si>
  <si>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</si>
  <si>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</si>
  <si>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</si>
  <si>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</si>
  <si>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</si>
  <si>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</si>
  <si>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</si>
  <si>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</si>
  <si>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</si>
  <si>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</si>
  <si>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</si>
  <si>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</si>
  <si>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</si>
  <si>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</si>
  <si>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</si>
  <si>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</si>
  <si>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</si>
  <si>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</si>
  <si>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</si>
  <si>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</si>
  <si>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</si>
  <si>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</si>
  <si>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</si>
  <si>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</si>
  <si>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</si>
  <si>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</si>
  <si>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</si>
  <si>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</si>
  <si>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</si>
  <si>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</si>
  <si>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</si>
  <si>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</si>
  <si>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</si>
  <si>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</si>
  <si>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</si>
  <si>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</si>
  <si>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</si>
  <si>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</si>
  <si>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</si>
  <si>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</si>
  <si>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</si>
  <si>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</si>
  <si>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</si>
  <si>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</si>
  <si>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</si>
  <si>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</si>
  <si>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</si>
  <si>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</si>
  <si>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</si>
  <si>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</si>
  <si>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</si>
  <si>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</si>
  <si>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</si>
  <si>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</si>
  <si>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</si>
  <si>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</si>
  <si>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</si>
  <si>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</si>
  <si>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</si>
  <si>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</si>
  <si>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</si>
  <si>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</si>
  <si>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</si>
  <si>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</si>
  <si>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</si>
  <si>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</si>
  <si>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</si>
  <si>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</si>
  <si>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</si>
  <si>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</si>
  <si>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</si>
  <si>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</si>
  <si>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</si>
  <si>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</si>
  <si>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</si>
  <si>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</si>
  <si>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</si>
  <si>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</si>
  <si>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</si>
  <si>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</si>
  <si>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</si>
  <si>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</si>
  <si>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</si>
  <si>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</si>
  <si>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</si>
  <si>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</si>
  <si>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</si>
  <si>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</si>
  <si>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</si>
  <si>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</si>
  <si>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</si>
  <si>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</si>
  <si>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</si>
  <si>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</si>
  <si>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</si>
  <si>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Ø 50mm &lt; Ledningsnet ≤ Ø110 mm</t>
  </si>
  <si>
    <t>Ø110 mm &lt; Ledningsnet ≤ Ø 250 mm</t>
  </si>
  <si>
    <t>Stik på ledningsnet, Konstruktioner</t>
  </si>
  <si>
    <t>Ventiler på Ø 50mm &lt; Ledningsnet ≤ Ø110 mm</t>
  </si>
  <si>
    <t>Ventiler på Ø110 mm &lt; Ledningsnet ≤ Ø 250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</si>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</sst>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141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3988805.4794683103</v>
      </c>
      <c r="F9" s="13" t="s">
        <v>4</v>
      </c>
      <c r="G9" s="48">
        <v>3995592.1329182386</v>
      </c>
      <c r="H9" s="13" t="s">
        <v>4</v>
      </c>
      <c r="I9" s="48">
        <v>4002692.790737737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1612300.4468442327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1528876.6962588644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1639721.4162344222</v>
      </c>
      <c r="L12" s="8" t="s">
        <v>4</v>
      </c>
      <c r="M12" s="2"/>
    </row>
    <row r="13" spans="1:13" x14ac:dyDescent="0.25">
      <c r="A13" s="2"/>
      <c r="B13" s="46" t="s">
        <v>145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-202247.99959340825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149444.33854900018</v>
      </c>
      <c r="F14" s="8" t="s">
        <v>4</v>
      </c>
      <c r="G14" s="9">
        <f>E14*(1+$E$25/100)</f>
        <v>152059.61447360768</v>
      </c>
      <c r="H14" s="8" t="s">
        <v>4</v>
      </c>
      <c r="I14" s="9">
        <f>G14*(1+$E$25/100)</f>
        <v>154720.65772689582</v>
      </c>
      <c r="J14" s="8" t="s">
        <v>4</v>
      </c>
      <c r="K14" s="51">
        <f>I14*(1+$E$25/100)</f>
        <v>157428.2692371165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179800.41333333333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-1638113.290743893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2615.2759246075034</v>
      </c>
      <c r="F19" s="8" t="s">
        <v>4</v>
      </c>
      <c r="G19" s="42">
        <f>(G17+G14)*($E$25/100)</f>
        <v>2661.0432532881346</v>
      </c>
      <c r="H19" s="8" t="s">
        <v>4</v>
      </c>
      <c r="I19" s="42">
        <f>(I17+I14)*($E$25/100)</f>
        <v>2707.6115102206772</v>
      </c>
      <c r="J19" s="8" t="s">
        <v>4</v>
      </c>
      <c r="K19" s="42">
        <f>SUM(K10:K14,K17:K18)*($E$25/100)</f>
        <v>82881.379507171499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-50836.12685985885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4140865.0939419181</v>
      </c>
      <c r="F21" s="38" t="s">
        <v>4</v>
      </c>
      <c r="G21" s="49">
        <f>SUM(G9:G20)</f>
        <v>4150312.7906451346</v>
      </c>
      <c r="H21" s="38" t="s">
        <v>4</v>
      </c>
      <c r="I21" s="49">
        <f>SUM(I9:I20)</f>
        <v>4160121.0599748534</v>
      </c>
      <c r="J21" s="38" t="s">
        <v>4</v>
      </c>
      <c r="K21" s="52">
        <f>SUM(K9:K20)</f>
        <v>3309811.2042179811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1530533.0801673182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1451340.1417838745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1556563.40275644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4538436.6247076327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122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123</v>
      </c>
      <c r="C11" s="96"/>
      <c r="D11" s="96"/>
      <c r="E11" s="55">
        <v>0</v>
      </c>
      <c r="F11" s="17" t="s">
        <v>4</v>
      </c>
      <c r="G11" s="21">
        <v>0</v>
      </c>
      <c r="H11" s="17" t="s">
        <v>4</v>
      </c>
      <c r="I11" s="2"/>
    </row>
    <row r="12" spans="1:9" x14ac:dyDescent="0.25">
      <c r="A12" s="2"/>
      <c r="B12" s="95" t="s">
        <v>124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125</v>
      </c>
      <c r="C13" s="96"/>
      <c r="D13" s="96"/>
      <c r="E13" s="55">
        <v>32399.4126</v>
      </c>
      <c r="F13" s="17" t="s">
        <v>4</v>
      </c>
      <c r="G13" s="21">
        <v>3496</v>
      </c>
      <c r="H13" s="17" t="s">
        <v>4</v>
      </c>
      <c r="I13" s="2"/>
    </row>
    <row r="14" spans="1:9" x14ac:dyDescent="0.25">
      <c r="A14" s="2"/>
      <c r="B14" s="95" t="s">
        <v>126</v>
      </c>
      <c r="C14" s="96"/>
      <c r="D14" s="96"/>
      <c r="E14" s="55">
        <v>1504643.5445999999</v>
      </c>
      <c r="F14" s="17" t="s">
        <v>4</v>
      </c>
      <c r="G14" s="21">
        <v>1680421</v>
      </c>
      <c r="H14" s="17" t="s">
        <v>4</v>
      </c>
      <c r="I14" s="2"/>
    </row>
    <row r="15" spans="1:9" x14ac:dyDescent="0.25">
      <c r="A15" s="2"/>
      <c r="B15" s="95" t="s">
        <v>127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128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129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146874.04280000017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149444.33854900018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-5194160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-3640803.2433862435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-1553356.7566137565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-517785.58553791884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9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95160</v>
      </c>
      <c r="F10" s="9">
        <f>E10/D10</f>
        <v>1268.8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75</v>
      </c>
      <c r="E11" s="21">
        <v>177624</v>
      </c>
      <c r="F11" s="9">
        <f t="shared" ref="F11:F14" si="0">E11/D11</f>
        <v>2368.3200000000002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75</v>
      </c>
      <c r="E12" s="21">
        <v>11584</v>
      </c>
      <c r="F12" s="9">
        <f t="shared" si="0"/>
        <v>154.45333333333335</v>
      </c>
      <c r="G12" s="17" t="s">
        <v>4</v>
      </c>
      <c r="H12" s="2"/>
    </row>
    <row r="13" spans="1:8" x14ac:dyDescent="0.25">
      <c r="A13" s="2"/>
      <c r="B13" s="43" t="s">
        <v>120</v>
      </c>
      <c r="C13" s="28">
        <v>2016</v>
      </c>
      <c r="D13" s="22">
        <v>75</v>
      </c>
      <c r="E13" s="21">
        <v>6556</v>
      </c>
      <c r="F13" s="9">
        <f t="shared" si="0"/>
        <v>87.413333333333327</v>
      </c>
      <c r="G13" s="17" t="s">
        <v>4</v>
      </c>
      <c r="H13" s="2"/>
    </row>
    <row r="14" spans="1:8" x14ac:dyDescent="0.25">
      <c r="A14" s="2"/>
      <c r="B14" s="43" t="s">
        <v>121</v>
      </c>
      <c r="C14" s="28">
        <v>2016</v>
      </c>
      <c r="D14" s="22">
        <v>75</v>
      </c>
      <c r="E14" s="21">
        <v>22282</v>
      </c>
      <c r="F14" s="9">
        <f t="shared" si="0"/>
        <v>297.09333333333331</v>
      </c>
      <c r="G14" s="17" t="s">
        <v>4</v>
      </c>
      <c r="H14" s="2"/>
    </row>
    <row r="15" spans="1:8" x14ac:dyDescent="0.25">
      <c r="A15" s="2"/>
      <c r="B15" s="91" t="s">
        <v>52</v>
      </c>
      <c r="C15" s="92"/>
      <c r="D15" s="92"/>
      <c r="E15" s="93"/>
      <c r="F15" s="15">
        <f>SUM(F10:F14)</f>
        <v>4176.08</v>
      </c>
      <c r="G15" s="16" t="s">
        <v>4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</sheetData>
  <sheetProtection password="DFE9" sheet="1" objects="1" scenarios="1"/>
  <mergeCells count="4">
    <mergeCell ref="B15:E15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136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1704976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1501000</v>
      </c>
      <c r="H10" s="17" t="s">
        <v>4</v>
      </c>
      <c r="I10" s="2"/>
    </row>
    <row r="11" spans="1:9" x14ac:dyDescent="0.25">
      <c r="A11" s="2"/>
      <c r="B11" s="91" t="s">
        <v>137</v>
      </c>
      <c r="C11" s="92"/>
      <c r="D11" s="92"/>
      <c r="E11" s="92"/>
      <c r="F11" s="93"/>
      <c r="G11" s="15">
        <f>G9-G10</f>
        <v>203976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138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-685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11000</v>
      </c>
      <c r="H16" s="17" t="s">
        <v>4</v>
      </c>
      <c r="I16" s="2"/>
    </row>
    <row r="17" spans="1:9" x14ac:dyDescent="0.25">
      <c r="A17" s="2"/>
      <c r="B17" s="91" t="s">
        <v>138</v>
      </c>
      <c r="C17" s="92"/>
      <c r="D17" s="92"/>
      <c r="E17" s="92"/>
      <c r="F17" s="93"/>
      <c r="G17" s="15">
        <f>G15-G16</f>
        <v>-11685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139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139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140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140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2016'!F15</f>
        <v>4176.08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16666.666666666668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-12490.586666666668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3716999.709256107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1104807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223540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105908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46067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1480322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93354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8910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102264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-313206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-313206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1269380</v>
      </c>
      <c r="F28" s="25" t="s">
        <v>4</v>
      </c>
      <c r="G28" s="1">
        <f>IF(E28&lt;0,0,-E28)</f>
        <v>-1269380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4037442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48291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4085733</v>
      </c>
      <c r="F35" s="25" t="s">
        <v>4</v>
      </c>
      <c r="G35" s="12">
        <f>-E35</f>
        <v>-4085733</v>
      </c>
      <c r="H35" s="25" t="s">
        <v>4</v>
      </c>
      <c r="I35" s="2"/>
    </row>
    <row r="36" spans="1:9" x14ac:dyDescent="0.25">
      <c r="A36" s="2"/>
      <c r="B36" s="91" t="s">
        <v>135</v>
      </c>
      <c r="C36" s="92"/>
      <c r="D36" s="92"/>
      <c r="E36" s="92"/>
      <c r="F36" s="93"/>
      <c r="G36" s="15">
        <f>$G$9+$G$28+$G$30+$G$35</f>
        <v>-1638113.290743893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133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134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143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144</v>
      </c>
      <c r="C16" s="86"/>
      <c r="D16" s="86"/>
      <c r="E16" s="87"/>
      <c r="F16" s="100" t="s">
        <v>130</v>
      </c>
      <c r="G16" s="100"/>
      <c r="H16" s="2"/>
    </row>
    <row r="17" spans="1:8" x14ac:dyDescent="0.25">
      <c r="A17" s="2"/>
      <c r="B17" s="79" t="s">
        <v>142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131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132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2017-09-13T13:03:17Z</dcterms:modified>
</cp:coreProperties>
</file>