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l="1"/>
  <c r="E20" i="22" l="1"/>
  <c r="G17" i="22"/>
  <c r="G18" i="19"/>
  <c r="G19" i="19" s="1"/>
  <c r="E14" i="22" s="1"/>
  <c r="G14" i="22" s="1"/>
  <c r="I14" i="22" s="1"/>
  <c r="K14" i="22" s="1"/>
  <c r="G12" i="7"/>
  <c r="E19" i="22" l="1"/>
  <c r="E21" i="22" s="1"/>
  <c r="I17" i="22"/>
  <c r="G20" i="22"/>
  <c r="G19" i="22"/>
  <c r="G21" i="22" s="1"/>
  <c r="E15" i="13"/>
  <c r="F11" i="11"/>
  <c r="F12" i="11"/>
  <c r="I20" i="22" l="1"/>
  <c r="K17" i="22"/>
  <c r="I19" i="22"/>
  <c r="G30" i="13"/>
  <c r="I21" i="22" l="1"/>
  <c r="E35" i="13"/>
  <c r="G35" i="13" s="1"/>
  <c r="E27" i="13"/>
  <c r="E19" i="13"/>
  <c r="G11" i="12"/>
  <c r="G29" i="12"/>
  <c r="G23" i="12"/>
  <c r="G17" i="12"/>
  <c r="F10" i="11"/>
  <c r="F13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<sst xmlns="http://schemas.openxmlformats.org/spreadsheetml/2006/main" count="319" uniqueCount="144">
  <si>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</si>
  <si>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</si>
  <si>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</si>
  <si>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</si>
  <si>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</si>
  <si>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</si>
  <si>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</si>
  <si>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</si>
  <si>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</si>
  <si>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</si>
  <si>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</si>
  <si>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</si>
  <si>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</si>
  <si>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</si>
  <si>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</si>
  <si>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</si>
  <si>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</si>
  <si>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</si>
  <si>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</si>
  <si>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</si>
  <si>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</si>
  <si>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</si>
  <si>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</si>
  <si>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</si>
  <si>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</si>
  <si>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</si>
  <si>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</si>
  <si>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</si>
  <si>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</si>
  <si>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</si>
  <si>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</si>
  <si>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</si>
  <si>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</si>
  <si>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</si>
  <si>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</si>
  <si>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</si>
  <si>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</si>
  <si>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</si>
  <si>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</si>
  <si>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</si>
  <si>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</si>
  <si>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</si>
  <si>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</si>
  <si>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</si>
  <si>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</si>
  <si>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</si>
  <si>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</si>
  <si>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</si>
  <si>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</si>
  <si>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</si>
  <si>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</si>
  <si>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</si>
  <si>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</si>
  <si>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</si>
  <si>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</si>
  <si>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</si>
  <si>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</si>
  <si>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</si>
  <si>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</si>
  <si>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</si>
  <si>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</si>
  <si>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</si>
  <si>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</si>
  <si>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</si>
  <si>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</si>
  <si>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</si>
  <si>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</si>
  <si>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</si>
  <si>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</si>
  <si>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</si>
  <si>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</si>
  <si>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</si>
  <si>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</si>
  <si>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</si>
  <si>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</si>
  <si>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</si>
  <si>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</si>
  <si>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</si>
  <si>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</si>
  <si>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</si>
  <si>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</si>
  <si>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</si>
  <si>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</si>
  <si>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</si>
  <si>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</si>
  <si>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</si>
  <si>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</si>
  <si>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</si>
  <si>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</si>
  <si>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</si>
  <si>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</si>
  <si>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</si>
  <si>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</si>
  <si>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</si>
  <si>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</si>
  <si>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</si>
  <si>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</si>
  <si>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</si>
  <si>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</si>
  <si>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</si>
  <si>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</si>
  <si>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</si>
  <si>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</si>
  <si>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</si>
  <si>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</si>
  <si>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</si>
  <si>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</si>
  <si>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</si>
  <si>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</si>
  <si>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</si>
  <si>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</si>
  <si>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</si>
  <si>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</si>
  <si>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</si>
  <si>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</si>
  <si>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</si>
  <si>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</si>
  <si>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 50mm &lt; Ledningsnet ≤ Ø110 mm</t>
  </si>
  <si>
    <t>Afregningsmålere, elektroniske ≤ Ø 110mm (Qn 10)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</si>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</sst>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5419947.8363794312</v>
      </c>
      <c r="F9" s="13" t="s">
        <v>4</v>
      </c>
      <c r="G9" s="48">
        <v>5419400.3941405285</v>
      </c>
      <c r="H9" s="13" t="s">
        <v>4</v>
      </c>
      <c r="I9" s="48">
        <v>5419191.8500778452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2032656.8237261518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2785266.9023832558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1600584.6309252402</v>
      </c>
      <c r="L12" s="8" t="s">
        <v>4</v>
      </c>
      <c r="M12" s="2"/>
    </row>
    <row r="13" spans="1:13" x14ac:dyDescent="0.25">
      <c r="A13" s="2"/>
      <c r="B13" s="46" t="s">
        <v>143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-307038.41919495782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-248105.79177999994</v>
      </c>
      <c r="F14" s="8" t="s">
        <v>4</v>
      </c>
      <c r="G14" s="9">
        <f>E14*(1+$E$25/100)</f>
        <v>-252447.64313614997</v>
      </c>
      <c r="H14" s="8" t="s">
        <v>4</v>
      </c>
      <c r="I14" s="9">
        <f>G14*(1+$E$25/100)</f>
        <v>-256865.47689103262</v>
      </c>
      <c r="J14" s="8" t="s">
        <v>4</v>
      </c>
      <c r="K14" s="51">
        <f>I14*(1+$E$25/100)</f>
        <v>-261360.62273662572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-168513.38666666666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-134461.76015351899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-4341.8513561499994</v>
      </c>
      <c r="F19" s="8" t="s">
        <v>4</v>
      </c>
      <c r="G19" s="42">
        <f>(G17+G14)*($E$25/100)</f>
        <v>-4417.8337548826248</v>
      </c>
      <c r="H19" s="8" t="s">
        <v>4</v>
      </c>
      <c r="I19" s="42">
        <f>(I17+I14)*($E$25/100)</f>
        <v>-4495.1458455930715</v>
      </c>
      <c r="J19" s="8" t="s">
        <v>4</v>
      </c>
      <c r="K19" s="42">
        <f>SUM(K10:K14,K17:K18)*($E$25/100)</f>
        <v>102376.91301430363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-78027.038596352708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5167500.1932432819</v>
      </c>
      <c r="F21" s="38" t="s">
        <v>4</v>
      </c>
      <c r="G21" s="49">
        <f>SUM(G9:G20)</f>
        <v>5162534.9172494961</v>
      </c>
      <c r="H21" s="38" t="s">
        <v>4</v>
      </c>
      <c r="I21" s="49">
        <f>SUM(I9:I20)</f>
        <v>5157831.2273412198</v>
      </c>
      <c r="J21" s="38" t="s">
        <v>4</v>
      </c>
      <c r="K21" s="52">
        <f>SUM(K9:K20)</f>
        <v>5571484.0427008299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1929571.20084534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2644012.8696463606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1519411.4285791998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6092995.4990709005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120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121</v>
      </c>
      <c r="C11" s="96"/>
      <c r="D11" s="96"/>
      <c r="E11" s="55">
        <v>10756.9676</v>
      </c>
      <c r="F11" s="17" t="s">
        <v>4</v>
      </c>
      <c r="G11" s="21">
        <v>11619</v>
      </c>
      <c r="H11" s="17" t="s">
        <v>4</v>
      </c>
      <c r="I11" s="2"/>
    </row>
    <row r="12" spans="1:9" x14ac:dyDescent="0.25">
      <c r="A12" s="2"/>
      <c r="B12" s="95" t="s">
        <v>122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123</v>
      </c>
      <c r="C13" s="96"/>
      <c r="D13" s="96"/>
      <c r="E13" s="55">
        <v>32399.4126</v>
      </c>
      <c r="F13" s="17" t="s">
        <v>4</v>
      </c>
      <c r="G13" s="21">
        <v>3161.28</v>
      </c>
      <c r="H13" s="17" t="s">
        <v>4</v>
      </c>
      <c r="I13" s="2"/>
    </row>
    <row r="14" spans="1:9" x14ac:dyDescent="0.25">
      <c r="A14" s="2"/>
      <c r="B14" s="95" t="s">
        <v>124</v>
      </c>
      <c r="C14" s="96"/>
      <c r="D14" s="96"/>
      <c r="E14" s="55">
        <v>1457200.5157999999</v>
      </c>
      <c r="F14" s="17" t="s">
        <v>4</v>
      </c>
      <c r="G14" s="21">
        <v>1241738</v>
      </c>
      <c r="H14" s="17" t="s">
        <v>4</v>
      </c>
      <c r="I14" s="2"/>
    </row>
    <row r="15" spans="1:9" x14ac:dyDescent="0.25">
      <c r="A15" s="2"/>
      <c r="B15" s="95" t="s">
        <v>125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126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127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-243838.61599999992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-248105.79177999994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-3511674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-1809865.5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-1701808.5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-567269.5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1719366</v>
      </c>
      <c r="F10" s="9">
        <f>E10/D10</f>
        <v>22924.880000000001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10</v>
      </c>
      <c r="E11" s="21">
        <v>116584</v>
      </c>
      <c r="F11" s="9">
        <f t="shared" ref="F11:F12" si="0">E11/D11</f>
        <v>11658.4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5</v>
      </c>
      <c r="E12" s="21">
        <v>36469</v>
      </c>
      <c r="F12" s="9">
        <f t="shared" si="0"/>
        <v>7293.8</v>
      </c>
      <c r="G12" s="17" t="s">
        <v>4</v>
      </c>
      <c r="H12" s="2"/>
    </row>
    <row r="13" spans="1:8" x14ac:dyDescent="0.25">
      <c r="A13" s="2"/>
      <c r="B13" s="91" t="s">
        <v>52</v>
      </c>
      <c r="C13" s="92"/>
      <c r="D13" s="92"/>
      <c r="E13" s="93"/>
      <c r="F13" s="15">
        <f>SUM(F10:F12)</f>
        <v>41877.08</v>
      </c>
      <c r="G13" s="16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sheetProtection password="DFE9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1295327.28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1488000</v>
      </c>
      <c r="H10" s="17" t="s">
        <v>4</v>
      </c>
      <c r="I10" s="2"/>
    </row>
    <row r="11" spans="1:9" x14ac:dyDescent="0.25">
      <c r="A11" s="2"/>
      <c r="B11" s="91" t="s">
        <v>135</v>
      </c>
      <c r="C11" s="92"/>
      <c r="D11" s="92"/>
      <c r="E11" s="92"/>
      <c r="F11" s="93"/>
      <c r="G11" s="15">
        <f>G9-G10</f>
        <v>-192672.71999999997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-63051.08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-60000</v>
      </c>
      <c r="H16" s="17" t="s">
        <v>4</v>
      </c>
      <c r="I16" s="2"/>
    </row>
    <row r="17" spans="1:9" x14ac:dyDescent="0.25">
      <c r="A17" s="2"/>
      <c r="B17" s="91" t="s">
        <v>136</v>
      </c>
      <c r="C17" s="92"/>
      <c r="D17" s="92"/>
      <c r="E17" s="92"/>
      <c r="F17" s="93"/>
      <c r="G17" s="15">
        <f>G15-G16</f>
        <v>-3051.0800000000017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137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138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2016'!F13</f>
        <v>41877.08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14666.666666666666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27210.413333333338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5511418.239846481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1602520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613673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196836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106667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2519696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1135250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21092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1156342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-1872419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-1872419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1803619</v>
      </c>
      <c r="F28" s="25" t="s">
        <v>4</v>
      </c>
      <c r="G28" s="1">
        <f>IF(E28&lt;0,0,-E28)</f>
        <v>-1803619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3770000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72261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3842261</v>
      </c>
      <c r="F35" s="25" t="s">
        <v>4</v>
      </c>
      <c r="G35" s="12">
        <f>-E35</f>
        <v>-3842261</v>
      </c>
      <c r="H35" s="25" t="s">
        <v>4</v>
      </c>
      <c r="I35" s="2"/>
    </row>
    <row r="36" spans="1:9" x14ac:dyDescent="0.25">
      <c r="A36" s="2"/>
      <c r="B36" s="91" t="s">
        <v>133</v>
      </c>
      <c r="C36" s="92"/>
      <c r="D36" s="92"/>
      <c r="E36" s="92"/>
      <c r="F36" s="93"/>
      <c r="G36" s="15">
        <f>$G$9+$G$28+$G$30+$G$35</f>
        <v>-134461.76015351899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132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142</v>
      </c>
      <c r="C16" s="86"/>
      <c r="D16" s="86"/>
      <c r="E16" s="87"/>
      <c r="F16" s="100" t="s">
        <v>128</v>
      </c>
      <c r="G16" s="100"/>
      <c r="H16" s="2"/>
    </row>
    <row r="17" spans="1:8" x14ac:dyDescent="0.25">
      <c r="A17" s="2"/>
      <c r="B17" s="79" t="s">
        <v>140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130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2017-09-13T12:57:11Z</dcterms:modified>
</cp:coreProperties>
</file>